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D:\LRT_OSV\"/>
    </mc:Choice>
  </mc:AlternateContent>
  <xr:revisionPtr revIDLastSave="0" documentId="13_ncr:1_{09C08B84-B74A-4783-8264-EB2B2B2E46D3}" xr6:coauthVersionLast="47" xr6:coauthVersionMax="47" xr10:uidLastSave="{00000000-0000-0000-0000-000000000000}"/>
  <bookViews>
    <workbookView xWindow="-80" yWindow="-80" windowWidth="19360" windowHeight="10240" tabRatio="1000" xr2:uid="{00000000-000D-0000-FFFF-FFFF00000000}"/>
  </bookViews>
  <sheets>
    <sheet name="All Defects" sheetId="1" r:id="rId1"/>
    <sheet name="Defect Ranks" sheetId="7" r:id="rId2"/>
    <sheet name="Sheet1" sheetId="21" state="hidden" r:id="rId3"/>
    <sheet name="TE Def Trend" sheetId="3" r:id="rId4"/>
    <sheet name="Density" sheetId="9" r:id="rId5"/>
    <sheet name="4 MSR" sheetId="5" r:id="rId6"/>
    <sheet name="WSR" sheetId="20" r:id="rId7"/>
    <sheet name="Team" sheetId="14" r:id="rId8"/>
    <sheet name="WSR Graph A1214" sheetId="11" r:id="rId9"/>
    <sheet name="WSR Graph A1314" sheetId="10" r:id="rId10"/>
    <sheet name="WSR Graph A1415" sheetId="13" r:id="rId11"/>
    <sheet name="PGM Review" sheetId="12" state="hidden" r:id="rId12"/>
    <sheet name="PV Analysis" sheetId="29" r:id="rId13"/>
    <sheet name="A-S Rank" sheetId="31" r:id="rId14"/>
    <sheet name="Sheet2" sheetId="32" r:id="rId15"/>
    <sheet name="T1T2 OSV Defects Total (Tabby_J" sheetId="28" state="hidden" r:id="rId16"/>
  </sheets>
  <definedNames>
    <definedName name="_xlnm._FilterDatabase" localSheetId="7" hidden="1">Team!$D$1:$R$57</definedName>
  </definedNames>
  <calcPr calcId="191028"/>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3" i="1" l="1"/>
  <c r="Y5" i="1" l="1"/>
  <c r="Y13" i="1"/>
  <c r="Y12" i="1"/>
  <c r="Y11" i="1"/>
  <c r="Z5" i="1"/>
  <c r="Z27" i="7"/>
  <c r="Y27" i="7"/>
  <c r="X27" i="7"/>
  <c r="W27" i="7"/>
  <c r="U27" i="7"/>
  <c r="S27" i="7"/>
  <c r="R27" i="7"/>
  <c r="T27" i="7"/>
  <c r="P27" i="7"/>
  <c r="O27" i="7"/>
  <c r="N27" i="7"/>
  <c r="M27" i="7"/>
  <c r="K27" i="7"/>
  <c r="J27" i="7"/>
  <c r="I27" i="7"/>
  <c r="H27" i="7"/>
  <c r="V25" i="7"/>
  <c r="Q25" i="7"/>
  <c r="L25" i="7"/>
  <c r="G25" i="7"/>
  <c r="E25" i="7"/>
  <c r="D25" i="7"/>
  <c r="X13" i="1"/>
  <c r="X12" i="1"/>
  <c r="X11" i="1"/>
  <c r="E37" i="1" s="1"/>
  <c r="X5" i="1"/>
  <c r="D37" i="1" s="1"/>
  <c r="C25" i="7" l="1"/>
  <c r="F25" i="7" s="1"/>
  <c r="U16" i="3" l="1"/>
  <c r="E14" i="13" l="1"/>
  <c r="E15" i="13" s="1"/>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2" i="14"/>
  <c r="E14" i="10"/>
  <c r="E15" i="10" s="1"/>
  <c r="F14" i="10"/>
  <c r="F15" i="10" s="1"/>
  <c r="E5" i="10"/>
  <c r="F5" i="10"/>
  <c r="E6" i="10"/>
  <c r="F6" i="10"/>
  <c r="E14" i="11"/>
  <c r="F14" i="11"/>
  <c r="E15" i="11"/>
  <c r="F15" i="11"/>
  <c r="E5" i="11"/>
  <c r="F5" i="11"/>
  <c r="F6" i="11" s="1"/>
  <c r="E6" i="11"/>
  <c r="D14" i="13" l="1"/>
  <c r="D15" i="13" s="1"/>
  <c r="E5" i="13"/>
  <c r="E6" i="13" s="1"/>
  <c r="D5" i="13"/>
  <c r="D6" i="13" s="1"/>
  <c r="T43" i="3" l="1"/>
  <c r="V24" i="7"/>
  <c r="Q24" i="7"/>
  <c r="G24" i="7"/>
  <c r="E24" i="7"/>
  <c r="D24" i="7"/>
  <c r="H36" i="1"/>
  <c r="G36" i="1"/>
  <c r="U7" i="3"/>
  <c r="U6" i="3"/>
  <c r="U14" i="3"/>
  <c r="U10" i="3"/>
  <c r="F14" i="13" l="1"/>
  <c r="F15" i="13" s="1"/>
  <c r="T42" i="3" l="1"/>
  <c r="T44" i="3" s="1"/>
  <c r="U5" i="3"/>
  <c r="U2" i="3"/>
  <c r="U3" i="3"/>
  <c r="U22" i="3"/>
  <c r="U11" i="3"/>
  <c r="A21" i="9"/>
  <c r="A44" i="9" s="1"/>
  <c r="S42" i="3"/>
  <c r="R42" i="3"/>
  <c r="Q42" i="3"/>
  <c r="U6" i="1" l="1"/>
  <c r="U24" i="1"/>
  <c r="V23" i="7"/>
  <c r="Q23" i="7"/>
  <c r="L23" i="7"/>
  <c r="G23" i="7"/>
  <c r="F21" i="9" s="1"/>
  <c r="H35" i="1"/>
  <c r="C21" i="9" l="1"/>
  <c r="S43" i="3"/>
  <c r="S44" i="3" s="1"/>
  <c r="U21" i="1"/>
  <c r="U7" i="1"/>
  <c r="U5" i="1" s="1"/>
  <c r="V13" i="1" l="1"/>
  <c r="V12" i="1"/>
  <c r="V11" i="1"/>
  <c r="E36" i="1" s="1"/>
  <c r="V5" i="1"/>
  <c r="T7" i="1"/>
  <c r="T6" i="1"/>
  <c r="I34" i="1"/>
  <c r="G22" i="7"/>
  <c r="C24" i="7" l="1"/>
  <c r="F24" i="7" s="1"/>
  <c r="D36" i="1"/>
  <c r="V22" i="7"/>
  <c r="V21" i="7"/>
  <c r="Q22" i="7"/>
  <c r="L22" i="7"/>
  <c r="R43" i="3" s="1"/>
  <c r="R44" i="3" s="1"/>
  <c r="E23" i="7"/>
  <c r="E21" i="9" s="1"/>
  <c r="D23" i="7"/>
  <c r="B21" i="9" s="1"/>
  <c r="C23" i="7"/>
  <c r="D35" i="1"/>
  <c r="U13" i="1"/>
  <c r="U12" i="1"/>
  <c r="U11" i="1"/>
  <c r="E35" i="1" s="1"/>
  <c r="D21" i="9" l="1"/>
  <c r="B44" i="9" s="1"/>
  <c r="G21" i="9"/>
  <c r="C44" i="9" s="1"/>
  <c r="F23" i="7"/>
  <c r="T13" i="1"/>
  <c r="T12" i="1"/>
  <c r="T11" i="1"/>
  <c r="E34" i="1" s="1"/>
  <c r="B13" i="9" l="1"/>
  <c r="E13" i="9"/>
  <c r="B15" i="9"/>
  <c r="E15" i="9"/>
  <c r="B16" i="9"/>
  <c r="E16" i="9"/>
  <c r="B17" i="9"/>
  <c r="E17" i="9"/>
  <c r="C20" i="9"/>
  <c r="F20" i="9"/>
  <c r="A20" i="9"/>
  <c r="A43" i="9" s="1"/>
  <c r="A19" i="9"/>
  <c r="A42" i="9" s="1"/>
  <c r="A18" i="9"/>
  <c r="A41" i="9" s="1"/>
  <c r="A16" i="9"/>
  <c r="A39" i="9" s="1"/>
  <c r="A17" i="9"/>
  <c r="A40" i="9" s="1"/>
  <c r="A15" i="9"/>
  <c r="A38" i="9" s="1"/>
  <c r="A14" i="9"/>
  <c r="A37" i="9" s="1"/>
  <c r="A13" i="9"/>
  <c r="G14" i="10"/>
  <c r="G15" i="10" s="1"/>
  <c r="W5" i="1" l="1"/>
  <c r="E22" i="7" l="1"/>
  <c r="E20" i="9" s="1"/>
  <c r="D22" i="7"/>
  <c r="B20" i="9" s="1"/>
  <c r="Q21" i="7"/>
  <c r="L21" i="7"/>
  <c r="G21" i="7"/>
  <c r="F19" i="9" s="1"/>
  <c r="H33" i="1"/>
  <c r="S11" i="1"/>
  <c r="C19" i="9" l="1"/>
  <c r="Q43" i="3"/>
  <c r="Q44" i="3" s="1"/>
  <c r="D20" i="9"/>
  <c r="B43" i="9" s="1"/>
  <c r="G20" i="9"/>
  <c r="C43" i="9" s="1"/>
  <c r="T5" i="1"/>
  <c r="E20" i="7"/>
  <c r="E18" i="9" s="1"/>
  <c r="D20" i="7"/>
  <c r="B18" i="9" s="1"/>
  <c r="E21" i="7"/>
  <c r="E19" i="9" s="1"/>
  <c r="D21" i="7"/>
  <c r="C21" i="7"/>
  <c r="E33" i="1"/>
  <c r="D33" i="1"/>
  <c r="S12" i="1"/>
  <c r="S13" i="1"/>
  <c r="F5" i="13"/>
  <c r="F6" i="13" s="1"/>
  <c r="G19" i="9" l="1"/>
  <c r="C42" i="9" s="1"/>
  <c r="F21" i="7"/>
  <c r="B19" i="9"/>
  <c r="C22" i="7"/>
  <c r="F22" i="7" s="1"/>
  <c r="D34" i="1"/>
  <c r="P42" i="3"/>
  <c r="U17" i="3"/>
  <c r="U20" i="3"/>
  <c r="U13" i="3"/>
  <c r="U24" i="3"/>
  <c r="U15" i="3"/>
  <c r="V20" i="7"/>
  <c r="Q20" i="7"/>
  <c r="L20" i="7"/>
  <c r="L19" i="7"/>
  <c r="G20" i="7"/>
  <c r="F18" i="9" s="1"/>
  <c r="H32" i="1"/>
  <c r="G18" i="9" l="1"/>
  <c r="C41" i="9" s="1"/>
  <c r="D19" i="9"/>
  <c r="B42" i="9" s="1"/>
  <c r="O43" i="3"/>
  <c r="C17" i="9"/>
  <c r="P43" i="3"/>
  <c r="P44" i="3" s="1"/>
  <c r="C18" i="9"/>
  <c r="D18" i="9" l="1"/>
  <c r="B41" i="9" s="1"/>
  <c r="D17" i="9"/>
  <c r="B40" i="9" s="1"/>
  <c r="D32" i="1"/>
  <c r="O42" i="3"/>
  <c r="O44" i="3" s="1"/>
  <c r="U9" i="3"/>
  <c r="U4" i="3"/>
  <c r="U8" i="3"/>
  <c r="C20" i="7"/>
  <c r="F20" i="7" s="1"/>
  <c r="F31" i="1" l="1"/>
  <c r="H31" i="1"/>
  <c r="G31" i="1"/>
  <c r="V19" i="7" l="1"/>
  <c r="Q19" i="7"/>
  <c r="V16" i="7"/>
  <c r="V17" i="7"/>
  <c r="V18" i="7"/>
  <c r="V14" i="7"/>
  <c r="V15" i="7"/>
  <c r="V11" i="7"/>
  <c r="V12" i="7"/>
  <c r="V13" i="7"/>
  <c r="V8" i="7"/>
  <c r="V9" i="7"/>
  <c r="V10" i="7"/>
  <c r="V5" i="7"/>
  <c r="V6" i="7"/>
  <c r="V7" i="7"/>
  <c r="V4" i="7"/>
  <c r="Q17" i="7"/>
  <c r="Q18" i="7"/>
  <c r="Q13" i="7"/>
  <c r="Q14" i="7"/>
  <c r="Q15" i="7"/>
  <c r="Q16" i="7"/>
  <c r="Q8" i="7"/>
  <c r="Q9" i="7"/>
  <c r="Q10" i="7"/>
  <c r="Q11" i="7"/>
  <c r="Q12" i="7"/>
  <c r="Q5" i="7"/>
  <c r="Q6" i="7"/>
  <c r="Q7" i="7"/>
  <c r="Q4" i="7"/>
  <c r="L17" i="7"/>
  <c r="C15" i="9" s="1"/>
  <c r="L18" i="7"/>
  <c r="C16" i="9" s="1"/>
  <c r="L15" i="7"/>
  <c r="C13" i="9" s="1"/>
  <c r="D13" i="9" s="1"/>
  <c r="L16" i="7"/>
  <c r="C14" i="9" s="1"/>
  <c r="L13" i="7"/>
  <c r="L14" i="7"/>
  <c r="L11" i="7"/>
  <c r="L12" i="7"/>
  <c r="L9" i="7"/>
  <c r="L10" i="7"/>
  <c r="L7" i="7"/>
  <c r="L8" i="7"/>
  <c r="L5" i="7"/>
  <c r="L6" i="7"/>
  <c r="L4" i="7"/>
  <c r="G5" i="7"/>
  <c r="G6" i="7"/>
  <c r="G7" i="7"/>
  <c r="G8" i="7"/>
  <c r="G9" i="7"/>
  <c r="G10" i="7"/>
  <c r="G11" i="7"/>
  <c r="G12" i="7"/>
  <c r="G13" i="7"/>
  <c r="G14" i="7"/>
  <c r="G15" i="7"/>
  <c r="F13" i="9" s="1"/>
  <c r="G13" i="9" s="1"/>
  <c r="G16" i="7"/>
  <c r="F14" i="9" s="1"/>
  <c r="G17" i="7"/>
  <c r="F15" i="9" s="1"/>
  <c r="G18" i="7"/>
  <c r="F16" i="9" s="1"/>
  <c r="G19" i="7"/>
  <c r="F17" i="9" s="1"/>
  <c r="G4" i="7"/>
  <c r="F4" i="7"/>
  <c r="J9" i="1"/>
  <c r="D16" i="9" l="1"/>
  <c r="B39" i="9" s="1"/>
  <c r="Q27" i="7"/>
  <c r="V27" i="7"/>
  <c r="G15" i="9"/>
  <c r="C38" i="9" s="1"/>
  <c r="L27" i="7"/>
  <c r="G27" i="7"/>
  <c r="G17" i="9"/>
  <c r="C40" i="9" s="1"/>
  <c r="D15" i="9"/>
  <c r="B38" i="9" s="1"/>
  <c r="G16" i="9"/>
  <c r="C39" i="9" s="1"/>
  <c r="R13" i="1"/>
  <c r="R12" i="1"/>
  <c r="R11" i="1"/>
  <c r="E32" i="1" s="1"/>
  <c r="H13" i="1"/>
  <c r="B13" i="1"/>
  <c r="C13" i="1"/>
  <c r="D13" i="1"/>
  <c r="E13" i="1"/>
  <c r="F13" i="1"/>
  <c r="D31" i="1"/>
  <c r="Q13" i="1"/>
  <c r="Q12" i="1"/>
  <c r="Q11" i="1"/>
  <c r="E31" i="1" s="1"/>
  <c r="F19" i="7" l="1"/>
  <c r="U33" i="3" l="1"/>
  <c r="X33" i="3" s="1"/>
  <c r="U39" i="3"/>
  <c r="X39" i="3" s="1"/>
  <c r="U40" i="3"/>
  <c r="X40" i="3" s="1"/>
  <c r="U35" i="3"/>
  <c r="X35" i="3" s="1"/>
  <c r="U41" i="3"/>
  <c r="X41" i="3" s="1"/>
  <c r="U12" i="3" l="1"/>
  <c r="X12" i="3" s="1"/>
  <c r="U30" i="3"/>
  <c r="X30" i="3" s="1"/>
  <c r="U36" i="3"/>
  <c r="X36" i="3" s="1"/>
  <c r="U32" i="3"/>
  <c r="X32" i="3" s="1"/>
  <c r="U37" i="3"/>
  <c r="X37" i="3" s="1"/>
  <c r="X22" i="3"/>
  <c r="U28" i="3"/>
  <c r="X28" i="3" s="1"/>
  <c r="AA17" i="7"/>
  <c r="AA18" i="7"/>
  <c r="L43" i="3"/>
  <c r="E16" i="7"/>
  <c r="E14" i="9" s="1"/>
  <c r="D16" i="7"/>
  <c r="B14" i="9" s="1"/>
  <c r="C16" i="7"/>
  <c r="N43" i="3"/>
  <c r="M43" i="3"/>
  <c r="K43" i="3"/>
  <c r="J43" i="3"/>
  <c r="X9" i="3"/>
  <c r="X6" i="3"/>
  <c r="X4" i="3"/>
  <c r="X8" i="3"/>
  <c r="X3" i="3"/>
  <c r="X7" i="3"/>
  <c r="U19" i="3"/>
  <c r="X19" i="3" s="1"/>
  <c r="X15" i="3"/>
  <c r="X13" i="3"/>
  <c r="X10" i="3"/>
  <c r="U23" i="3"/>
  <c r="X23" i="3" s="1"/>
  <c r="X17" i="3"/>
  <c r="X20" i="3"/>
  <c r="U26" i="3"/>
  <c r="X26" i="3" s="1"/>
  <c r="X14" i="3"/>
  <c r="X16" i="3"/>
  <c r="U34" i="3"/>
  <c r="X34" i="3" s="1"/>
  <c r="U31" i="3"/>
  <c r="X31" i="3" s="1"/>
  <c r="U25" i="3"/>
  <c r="X25" i="3" s="1"/>
  <c r="X11" i="3"/>
  <c r="X5" i="3"/>
  <c r="U21" i="3"/>
  <c r="X21" i="3" s="1"/>
  <c r="X24" i="3"/>
  <c r="U38" i="3"/>
  <c r="X38" i="3" s="1"/>
  <c r="U18" i="3"/>
  <c r="X18" i="3" s="1"/>
  <c r="U27" i="3"/>
  <c r="X27" i="3" s="1"/>
  <c r="U29" i="3"/>
  <c r="X29" i="3" s="1"/>
  <c r="X2" i="3"/>
  <c r="G14" i="9" l="1"/>
  <c r="C37" i="9" s="1"/>
  <c r="D14" i="9"/>
  <c r="B37" i="9" s="1"/>
  <c r="AA16" i="7"/>
  <c r="F16" i="7"/>
  <c r="I28" i="1" l="1"/>
  <c r="H28" i="1"/>
  <c r="G28" i="1"/>
  <c r="D28" i="1"/>
  <c r="N13" i="1"/>
  <c r="N12" i="1"/>
  <c r="N11" i="1"/>
  <c r="E28" i="1" s="1"/>
  <c r="H30" i="1"/>
  <c r="H27" i="1"/>
  <c r="G26" i="1"/>
  <c r="F25" i="1"/>
  <c r="I25" i="1"/>
  <c r="I39" i="1" s="1"/>
  <c r="H25" i="1"/>
  <c r="P11" i="1"/>
  <c r="E30" i="1" s="1"/>
  <c r="P13" i="1" l="1"/>
  <c r="P12" i="1"/>
  <c r="F18" i="7"/>
  <c r="H29" i="1" l="1"/>
  <c r="AG27" i="7"/>
  <c r="AF27" i="7"/>
  <c r="AE27" i="7"/>
  <c r="AD27" i="7"/>
  <c r="AC27" i="7"/>
  <c r="AB27" i="7"/>
  <c r="F17" i="7"/>
  <c r="AA15" i="7"/>
  <c r="F15" i="7"/>
  <c r="D30" i="1" l="1"/>
  <c r="D29" i="1"/>
  <c r="D27" i="1"/>
  <c r="D26" i="1"/>
  <c r="F27" i="1"/>
  <c r="O13" i="1"/>
  <c r="O12" i="1"/>
  <c r="O11" i="1"/>
  <c r="E29" i="1" s="1"/>
  <c r="G14" i="11"/>
  <c r="G15" i="11" s="1"/>
  <c r="D23" i="1" l="1"/>
  <c r="G5" i="10"/>
  <c r="G6" i="10" s="1"/>
  <c r="H16" i="12"/>
  <c r="G16" i="12"/>
  <c r="E16" i="12"/>
  <c r="D16" i="12"/>
  <c r="K15" i="12"/>
  <c r="J15" i="12"/>
  <c r="I15" i="12"/>
  <c r="F15" i="12"/>
  <c r="K14" i="12"/>
  <c r="J14" i="12"/>
  <c r="I14" i="12"/>
  <c r="F14" i="12"/>
  <c r="K13" i="12"/>
  <c r="J13" i="12"/>
  <c r="I13" i="12"/>
  <c r="F13" i="12"/>
  <c r="K12" i="12"/>
  <c r="J12" i="12"/>
  <c r="I12" i="12"/>
  <c r="F12" i="12"/>
  <c r="K11" i="12"/>
  <c r="J11" i="12"/>
  <c r="I11" i="12"/>
  <c r="F11" i="12"/>
  <c r="K10" i="12"/>
  <c r="J10" i="12"/>
  <c r="I10" i="12"/>
  <c r="F10" i="12"/>
  <c r="K9" i="12"/>
  <c r="J9" i="12"/>
  <c r="I9" i="12"/>
  <c r="F9" i="12"/>
  <c r="K8" i="12"/>
  <c r="J8" i="12"/>
  <c r="I8" i="12"/>
  <c r="F8" i="12"/>
  <c r="K7" i="12"/>
  <c r="J7" i="12"/>
  <c r="I7" i="12"/>
  <c r="F7" i="12"/>
  <c r="K6" i="12"/>
  <c r="J6" i="12"/>
  <c r="I6" i="12"/>
  <c r="F6" i="12"/>
  <c r="K5" i="12"/>
  <c r="J5" i="12"/>
  <c r="J16" i="12"/>
  <c r="I5" i="12"/>
  <c r="I16" i="12"/>
  <c r="F5" i="12"/>
  <c r="F16" i="12"/>
  <c r="G5" i="11"/>
  <c r="G6" i="11" s="1"/>
  <c r="I43" i="3"/>
  <c r="H43" i="3"/>
  <c r="G43" i="3"/>
  <c r="F43" i="3"/>
  <c r="E43" i="3"/>
  <c r="D43" i="3"/>
  <c r="C43" i="3"/>
  <c r="B43" i="3"/>
  <c r="A36" i="9"/>
  <c r="F11" i="9"/>
  <c r="F12" i="9"/>
  <c r="F8" i="9"/>
  <c r="F9" i="9"/>
  <c r="G9" i="9" s="1"/>
  <c r="F10" i="9"/>
  <c r="G10" i="9" s="1"/>
  <c r="F3" i="9"/>
  <c r="F4" i="9"/>
  <c r="F5" i="9"/>
  <c r="F6" i="9"/>
  <c r="F7" i="9"/>
  <c r="F2" i="9"/>
  <c r="E10" i="9"/>
  <c r="E11" i="9"/>
  <c r="E12" i="9"/>
  <c r="E9" i="9"/>
  <c r="E7" i="9"/>
  <c r="E8" i="9"/>
  <c r="E3" i="9"/>
  <c r="E4" i="9"/>
  <c r="E5" i="9"/>
  <c r="E6" i="9"/>
  <c r="E2" i="9"/>
  <c r="A3" i="9"/>
  <c r="A26" i="9" s="1"/>
  <c r="A4" i="9"/>
  <c r="A27" i="9" s="1"/>
  <c r="A5" i="9"/>
  <c r="A28" i="9" s="1"/>
  <c r="A6" i="9"/>
  <c r="A29" i="9" s="1"/>
  <c r="A7" i="9"/>
  <c r="A30" i="9" s="1"/>
  <c r="A8" i="9"/>
  <c r="A31" i="9" s="1"/>
  <c r="A9" i="9"/>
  <c r="A32" i="9" s="1"/>
  <c r="A10" i="9"/>
  <c r="A33" i="9" s="1"/>
  <c r="A11" i="9"/>
  <c r="A34" i="9" s="1"/>
  <c r="A12" i="9"/>
  <c r="A35" i="9" s="1"/>
  <c r="A2" i="9"/>
  <c r="A25" i="9" s="1"/>
  <c r="C12" i="9"/>
  <c r="C11" i="9"/>
  <c r="D11" i="9" s="1"/>
  <c r="C9" i="9"/>
  <c r="C10" i="9"/>
  <c r="D10" i="9" s="1"/>
  <c r="C7" i="9"/>
  <c r="C8" i="9"/>
  <c r="C5" i="9"/>
  <c r="D5" i="9" s="1"/>
  <c r="C6" i="9"/>
  <c r="D6" i="9" s="1"/>
  <c r="C4" i="9"/>
  <c r="C3" i="9"/>
  <c r="C2" i="9"/>
  <c r="B12" i="9"/>
  <c r="B11" i="9"/>
  <c r="B10" i="9"/>
  <c r="B9" i="9"/>
  <c r="B8" i="9"/>
  <c r="B7" i="9"/>
  <c r="B5" i="9"/>
  <c r="B6" i="9"/>
  <c r="B3" i="9"/>
  <c r="B4" i="9"/>
  <c r="B2" i="9"/>
  <c r="B36" i="9"/>
  <c r="C36" i="9"/>
  <c r="AB28" i="7"/>
  <c r="AA5" i="7"/>
  <c r="AA6" i="7"/>
  <c r="AA7" i="7"/>
  <c r="AA8" i="7"/>
  <c r="AA9" i="7"/>
  <c r="AA10" i="7"/>
  <c r="AA11" i="7"/>
  <c r="AA12" i="7"/>
  <c r="AA13" i="7"/>
  <c r="AA14" i="7"/>
  <c r="AA4" i="7"/>
  <c r="F5" i="7"/>
  <c r="F6" i="7"/>
  <c r="F7" i="7"/>
  <c r="F8" i="7"/>
  <c r="F9" i="7"/>
  <c r="F10" i="7"/>
  <c r="F11" i="7"/>
  <c r="F12" i="7"/>
  <c r="F13" i="7"/>
  <c r="F14" i="7"/>
  <c r="H21" i="1"/>
  <c r="H39" i="1" s="1"/>
  <c r="G21" i="1"/>
  <c r="G39" i="1" s="1"/>
  <c r="D22" i="1"/>
  <c r="D20" i="1"/>
  <c r="D19" i="1"/>
  <c r="D18" i="1"/>
  <c r="D17" i="1"/>
  <c r="D16" i="1"/>
  <c r="M11" i="1"/>
  <c r="E27" i="1" s="1"/>
  <c r="L11" i="1"/>
  <c r="E26" i="1" s="1"/>
  <c r="M13" i="1"/>
  <c r="M12" i="1"/>
  <c r="L13" i="1"/>
  <c r="L12" i="1"/>
  <c r="E11" i="5"/>
  <c r="E18" i="5"/>
  <c r="I19" i="5"/>
  <c r="H19" i="5"/>
  <c r="G19" i="5"/>
  <c r="D19" i="5"/>
  <c r="F17" i="5"/>
  <c r="E17" i="5" s="1"/>
  <c r="F16" i="5"/>
  <c r="E16" i="5" s="1"/>
  <c r="E19" i="5" s="1"/>
  <c r="F23" i="1"/>
  <c r="F24" i="1"/>
  <c r="B11" i="1"/>
  <c r="E16" i="1" s="1"/>
  <c r="C11" i="1"/>
  <c r="E17" i="1" s="1"/>
  <c r="D11" i="1"/>
  <c r="E18" i="1" s="1"/>
  <c r="E11" i="1"/>
  <c r="E19" i="1" s="1"/>
  <c r="F11" i="1"/>
  <c r="E20" i="1" s="1"/>
  <c r="G11" i="1"/>
  <c r="E21" i="1" s="1"/>
  <c r="H11" i="1"/>
  <c r="E22" i="1" s="1"/>
  <c r="I11" i="1"/>
  <c r="E23" i="1" s="1"/>
  <c r="J11" i="1"/>
  <c r="E24" i="1" s="1"/>
  <c r="K11" i="1"/>
  <c r="E25" i="1" s="1"/>
  <c r="E13" i="5"/>
  <c r="D13" i="5"/>
  <c r="C13" i="5"/>
  <c r="E12" i="5"/>
  <c r="D12" i="5"/>
  <c r="C12" i="5"/>
  <c r="D11" i="5"/>
  <c r="C11" i="5"/>
  <c r="E6" i="5"/>
  <c r="D6" i="5"/>
  <c r="G13" i="1"/>
  <c r="I13" i="1"/>
  <c r="J13" i="1"/>
  <c r="K13" i="1"/>
  <c r="C12" i="1"/>
  <c r="D12" i="1"/>
  <c r="E12" i="1"/>
  <c r="F12" i="1"/>
  <c r="G12" i="1"/>
  <c r="H12" i="1"/>
  <c r="I12" i="1"/>
  <c r="J12" i="1"/>
  <c r="K12" i="1"/>
  <c r="B12" i="1"/>
  <c r="K5" i="1"/>
  <c r="D25" i="1" s="1"/>
  <c r="J5" i="1"/>
  <c r="D24" i="1" s="1"/>
  <c r="E39" i="1" l="1"/>
  <c r="F39" i="1"/>
  <c r="D2" i="9"/>
  <c r="D8" i="9"/>
  <c r="B31" i="9" s="1"/>
  <c r="D3" i="9"/>
  <c r="B26" i="9" s="1"/>
  <c r="G12" i="9"/>
  <c r="G11" i="9"/>
  <c r="C34" i="9" s="1"/>
  <c r="D9" i="9"/>
  <c r="B32" i="9" s="1"/>
  <c r="U43" i="3"/>
  <c r="D4" i="9"/>
  <c r="B27" i="9" s="1"/>
  <c r="D7" i="9"/>
  <c r="B30" i="9" s="1"/>
  <c r="D12" i="9"/>
  <c r="B35" i="9" s="1"/>
  <c r="G7" i="9"/>
  <c r="C30" i="9" s="1"/>
  <c r="B29" i="9"/>
  <c r="F19" i="5"/>
  <c r="C33" i="9"/>
  <c r="C28" i="9"/>
  <c r="C26" i="9"/>
  <c r="C35" i="9"/>
  <c r="C25" i="9"/>
  <c r="B33" i="9"/>
  <c r="B34" i="9"/>
  <c r="C27" i="9"/>
  <c r="AA27" i="7"/>
  <c r="AG28" i="7" s="1"/>
  <c r="B28" i="9"/>
  <c r="C32" i="9"/>
  <c r="C31" i="9"/>
  <c r="C29" i="9"/>
  <c r="D39" i="1"/>
  <c r="AF28" i="7" l="1"/>
  <c r="AC28" i="7"/>
  <c r="AE28" i="7"/>
  <c r="AD28" i="7"/>
  <c r="B42" i="3" l="1"/>
  <c r="B44" i="3" s="1"/>
  <c r="C42" i="3"/>
  <c r="C44" i="3" s="1"/>
  <c r="I42" i="3"/>
  <c r="I44" i="3" s="1"/>
  <c r="L42" i="3"/>
  <c r="L44" i="3" s="1"/>
  <c r="D42" i="3"/>
  <c r="D44" i="3" s="1"/>
  <c r="E42" i="3"/>
  <c r="E44" i="3" s="1"/>
  <c r="H42" i="3"/>
  <c r="H44" i="3" s="1"/>
  <c r="J42" i="3"/>
  <c r="J44" i="3" s="1"/>
  <c r="F42" i="3"/>
  <c r="F44" i="3" s="1"/>
  <c r="G42" i="3"/>
  <c r="G44" i="3" s="1"/>
  <c r="N42" i="3"/>
  <c r="M42" i="3"/>
  <c r="M44" i="3" s="1"/>
  <c r="K42" i="3"/>
  <c r="K44" i="3" s="1"/>
  <c r="N44" i="3" l="1"/>
  <c r="U42" i="3"/>
  <c r="U4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tc={2CDC4284-B582-4B86-A363-0C06EF5929E1}</author>
    <author>tc={E9948EEC-1F0A-455B-BD49-59282AF5BC5A}</author>
    <author>tc={DF601F6C-DB94-4915-B3DD-3AE5E17F96A9}</author>
    <author>tc={62107E2A-84D5-4BE3-B654-5346A0DD399E}</author>
    <author>tc={18DCFED5-E99F-467C-95B0-B978D3BBB6BA}</author>
    <author>tc={5CA9AD09-F206-4C0C-9784-E82FD69FF00D}</author>
    <author>tc={B1AC2EA7-3437-4224-996B-49DFC4E05177}</author>
    <author>tc={1C8A3CE3-AE0B-4D69-8846-F36169883397}</author>
    <author>tc={EA2BBE7E-3423-489F-82DB-98C40E61CD72}</author>
    <author>tc={576AC163-49E0-4BEB-850E-99EC6ACDF616}</author>
    <author>tc={5975C850-80B1-45EB-A66F-F08C3A496E85}</author>
    <author>tc={9E3DFD1C-2A2B-473B-916C-5440D88D8DA3}</author>
    <author>tc={CFB99E53-9196-4554-B444-50A88D985B53}</author>
  </authors>
  <commentList>
    <comment ref="T1" authorId="0" shapeId="0" xr:uid="{2CDC4284-B582-4B86-A363-0C06EF5929E1}">
      <text>
        <t>[Threaded comment]
Your version of Excel allows you to read this threaded comment; however, any edits to it will get removed if the file is opened in a newer version of Excel. Learn more: https://go.microsoft.com/fwlink/?linkid=870924
Comment:
    Execution is STOPPED and SKIPPED in between, due to Kobayashi San urgent REQ of 3 builds
Last date 16th Feb. -email on 17th Feb</t>
      </text>
    </comment>
    <comment ref="U1" authorId="1" shapeId="0" xr:uid="{E9948EEC-1F0A-455B-BD49-59282AF5BC5A}">
      <text>
        <t>[Threaded comment]
Your version of Excel allows you to read this threaded comment; however, any edits to it will get removed if the file is opened in a newer version of Excel. Learn more: https://go.microsoft.com/fwlink/?linkid=870924
Comment:
    Additional LRT Request for 3 Branch by Kobayashi San, Earlier date was 25th Feb, Later due to CR customer Agreed to extend for a day.</t>
      </text>
    </comment>
    <comment ref="V1" authorId="2" shapeId="0" xr:uid="{DF601F6C-DB94-4915-B3DD-3AE5E17F96A9}">
      <text>
        <t>[Threaded comment]
Your version of Excel allows you to read this threaded comment; however, any edits to it will get removed if the file is opened in a newer version of Excel. Learn more: https://go.microsoft.com/fwlink/?linkid=870924
Comment:
    Additional LRT Request for 3 Branch by Kobayashi San</t>
      </text>
    </comment>
    <comment ref="W1" authorId="3" shapeId="0" xr:uid="{62107E2A-84D5-4BE3-B654-5346A0DD399E}">
      <text>
        <t>[Threaded comment]
Your version of Excel allows you to read this threaded comment; however, any edits to it will get removed if the file is opened in a newer version of Excel. Learn more: https://go.microsoft.com/fwlink/?linkid=870924
Comment:
    T90X,30AX,3V0W,3BWT,T60T 
17th to 26th Feb
Build on 16th Monday
Release Gate is on 27th Feb</t>
      </text>
    </comment>
    <comment ref="X1" authorId="4" shapeId="0" xr:uid="{18DCFED5-E99F-467C-95B0-B978D3BBB6BA}">
      <text>
        <t>[Threaded comment]
Your version of Excel allows you to read this threaded comment; however, any edits to it will get removed if the file is opened in a newer version of Excel. Learn more: https://go.microsoft.com/fwlink/?linkid=870924
Comment:
    Note: As per request from Kobayashi San and Tamanaha San, we need to stop the execution on 17th March. Only camera related TCs needs to be executed, and defects must be assigned to DOM-L.</t>
      </text>
    </comment>
    <comment ref="W4" authorId="5" shapeId="0" xr:uid="{5CA9AD09-F206-4C0C-9784-E82FD69FF00D}">
      <text>
        <t>[Threaded comment]
Your version of Excel allows you to read this threaded comment; however, any edits to it will get removed if the file is opened in a newer version of Excel. Learn more: https://go.microsoft.com/fwlink/?linkid=870924
Comment:
    Skipped as per Kobayashi san’s slack to perform SU2-2 for all the three branches s32-s33-s34</t>
      </text>
    </comment>
    <comment ref="X5" authorId="6" shapeId="0" xr:uid="{B1AC2EA7-3437-4224-996B-49DFC4E05177}">
      <text>
        <t>[Threaded comment]
Your version of Excel allows you to read this threaded comment; however, any edits to it will get removed if the file is opened in a newer version of Excel. Learn more: https://go.microsoft.com/fwlink/?linkid=870924
Comment:
    Executed 3981 and then STOPED below is the link = 33.2 % Executed Manually 
Total 5811 were executed (M+A)</t>
      </text>
    </comment>
    <comment ref="J9" authorId="7" shapeId="0" xr:uid="{1C8A3CE3-AE0B-4D69-8846-F36169883397}">
      <text>
        <t>[Threaded comment]
Your version of Excel allows you to read this threaded comment; however, any edits to it will get removed if the file is opened in a newer version of Excel. Learn more: https://go.microsoft.com/fwlink/?linkid=870924
Comment:
    IT was 28 but in system now it is showing 27</t>
      </text>
    </comment>
    <comment ref="P9" authorId="8" shapeId="0" xr:uid="{EA2BBE7E-3423-489F-82DB-98C40E61CD72}">
      <text>
        <t>[Threaded comment]
Your version of Excel allows you to read this threaded comment; however, any edits to it will get removed if the file is opened in a newer version of Excel. Learn more: https://go.microsoft.com/fwlink/?linkid=870924
Comment:
    1 Defect 6954 is Common with LRT Automation</t>
      </text>
    </comment>
    <comment ref="P10" authorId="9" shapeId="0" xr:uid="{576AC163-49E0-4BEB-850E-99EC6ACDF616}">
      <text>
        <t>[Threaded comment]
Your version of Excel allows you to read this threaded comment; however, any edits to it will get removed if the file is opened in a newer version of Excel. Learn more: https://go.microsoft.com/fwlink/?linkid=870924
Comment:
    1 Defect 6954 is Common with LRT OSV Manual</t>
      </text>
    </comment>
    <comment ref="P11" authorId="10" shapeId="0" xr:uid="{5975C850-80B1-45EB-A66F-F08C3A496E85}">
      <text>
        <t>[Threaded comment]
Your version of Excel allows you to read this threaded comment; however, any edits to it will get removed if the file is opened in a newer version of Excel. Learn more: https://go.microsoft.com/fwlink/?linkid=870924
Comment:
    Total defects are 54 as 1 defect is common</t>
      </text>
    </comment>
    <comment ref="H30" authorId="11" shapeId="0" xr:uid="{9E3DFD1C-2A2B-473B-916C-5440D88D8DA3}">
      <text>
        <t>[Threaded comment]
Your version of Excel allows you to read this threaded comment; however, any edits to it will get removed if the file is opened in a newer version of Excel. Learn more: https://go.microsoft.com/fwlink/?linkid=870924
Comment:
    1 B rank defect is common, Hence removing 1 count</t>
      </text>
    </comment>
    <comment ref="C34" authorId="12" shapeId="0" xr:uid="{CFB99E53-9196-4554-B444-50A88D985B53}">
      <text>
        <t xml:space="preserve">[Threaded comment]
Your version of Excel allows you to read this threaded comment; however, any edits to it will get removed if the file is opened in a newer version of Excel. Learn more: https://go.microsoft.com/fwlink/?linkid=870924
Comment:
    Execution is STOPPED and SKIPPED in between, due to Kobayashi San urgent REQ of 3 builds
Last date 16th Feb.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tc={D7091304-D48A-40D6-9FD8-91A57AD238AB}</author>
    <author>tc={36ACBDDA-E42F-4D6B-BEAA-9207B5664D2F}</author>
    <author>tc={C3233D29-67DD-45AF-B253-8E4009FA6119}</author>
  </authors>
  <commentList>
    <comment ref="J18" authorId="0" shapeId="0" xr:uid="{D7091304-D48A-40D6-9FD8-91A57AD238AB}">
      <text>
        <t>[Threaded comment]
Your version of Excel allows you to read this threaded comment; however, any edits to it will get removed if the file is opened in a newer version of Excel. Learn more: https://go.microsoft.com/fwlink/?linkid=870924
Comment:
    Raised 1 defect but observed 1 defect same as OSV manual so they have added their Management Label in the same</t>
      </text>
    </comment>
    <comment ref="O18" authorId="1" shapeId="0" xr:uid="{36ACBDDA-E42F-4D6B-BEAA-9207B5664D2F}">
      <text>
        <t xml:space="preserve">[Threaded comment]
Your version of Excel allows you to read this threaded comment; however, any edits to it will get removed if the file is opened in a newer version of Excel. Learn more: https://go.microsoft.com/fwlink/?linkid=870924
Comment:
    Raised 1 defect but observed 1 defect same as OSV manual so they have added their Management Label in the same
</t>
      </text>
    </comment>
    <comment ref="B22" authorId="2" shapeId="0" xr:uid="{C3233D29-67DD-45AF-B253-8E4009FA6119}">
      <text>
        <t>[Threaded comment]
Your version of Excel allows you to read this threaded comment; however, any edits to it will get removed if the file is opened in a newer version of Excel. Learn more: https://go.microsoft.com/fwlink/?linkid=870924
Comment:
    STOPPED and SKIPPED from 17th Feb, Execution was completed ~70% by 16th Feb EoD.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tc={5F7CABF4-D28F-44A7-A1EF-E7AF0AE6FCA0}</author>
  </authors>
  <commentList>
    <comment ref="V1" authorId="0" shapeId="0" xr:uid="{5F7CABF4-D28F-44A7-A1EF-E7AF0AE6FCA0}">
      <text>
        <t xml:space="preserve">[Threaded comment]
Your version of Excel allows you to read this threaded comment; however, any edits to it will get removed if the file is opened in a newer version of Excel. Learn more: https://go.microsoft.com/fwlink/?linkid=870924
Comment:
    ALL REPLICA
</t>
      </text>
    </comment>
  </commentList>
</comments>
</file>

<file path=xl/sharedStrings.xml><?xml version="1.0" encoding="utf-8"?>
<sst xmlns="http://schemas.openxmlformats.org/spreadsheetml/2006/main" count="19688" uniqueCount="2773">
  <si>
    <t>Iteration</t>
  </si>
  <si>
    <t>Manual TC Executed</t>
  </si>
  <si>
    <t>Automation TC Executed</t>
  </si>
  <si>
    <t>Total TC Plan / Executed</t>
  </si>
  <si>
    <t>Cycle</t>
  </si>
  <si>
    <t>R4101</t>
  </si>
  <si>
    <t>Total Defect Raised</t>
  </si>
  <si>
    <t>R7301</t>
  </si>
  <si>
    <t>R7401</t>
  </si>
  <si>
    <t>R7402</t>
  </si>
  <si>
    <t>R7411</t>
  </si>
  <si>
    <t xml:space="preserve">	
14002</t>
  </si>
  <si>
    <t>R7403</t>
  </si>
  <si>
    <t>R7412</t>
  </si>
  <si>
    <t>Manual  Defect Raised</t>
  </si>
  <si>
    <t>Automation  Defect Raised</t>
  </si>
  <si>
    <t>R7404</t>
  </si>
  <si>
    <t>LRT</t>
  </si>
  <si>
    <t>Sanity</t>
  </si>
  <si>
    <t>A13+A14</t>
  </si>
  <si>
    <t>Cycle 1</t>
  </si>
  <si>
    <t>Cycle 2</t>
  </si>
  <si>
    <t>Cycle 3</t>
  </si>
  <si>
    <t>A12+A14</t>
  </si>
  <si>
    <t>Full Cycle Sanity</t>
  </si>
  <si>
    <t>TC</t>
  </si>
  <si>
    <t>Total   Defects</t>
  </si>
  <si>
    <t>S   Rank</t>
  </si>
  <si>
    <t>A   Rank</t>
  </si>
  <si>
    <t>B   Rank</t>
  </si>
  <si>
    <t>C   Rank</t>
  </si>
  <si>
    <t>R7403 Cycle 2</t>
  </si>
  <si>
    <t>OSV A13+A14</t>
  </si>
  <si>
    <t>R7412 Cycle 2</t>
  </si>
  <si>
    <t>R7404 Cycle 3</t>
  </si>
  <si>
    <t>Total</t>
  </si>
  <si>
    <t>Tester</t>
  </si>
  <si>
    <t>KPT Md Lucky</t>
  </si>
  <si>
    <t>KPT Mansi Tehra</t>
  </si>
  <si>
    <t>KPT Pravin Khade</t>
  </si>
  <si>
    <t>KPT Yogeshwari Saratkar</t>
  </si>
  <si>
    <t>KPT Ayush Mishra</t>
  </si>
  <si>
    <t>KPT Prashant Gaikwad</t>
  </si>
  <si>
    <t>KPT Ashwini Karale</t>
  </si>
  <si>
    <t>KPT Shivanand Miraje</t>
  </si>
  <si>
    <t>KPT Bharati Jagtap</t>
  </si>
  <si>
    <t>KPT Jitendra Gunjal</t>
  </si>
  <si>
    <t>KPT Prachi Gahile</t>
  </si>
  <si>
    <t>KPT Shalaka Walke</t>
  </si>
  <si>
    <t>KPT Karan Mashal</t>
  </si>
  <si>
    <t>KPT Praveen Reddimalla</t>
  </si>
  <si>
    <t>KPT Sohan Ubale</t>
  </si>
  <si>
    <t>KPT Abhinandan Bankar</t>
  </si>
  <si>
    <t>KPT Aniket Chaudhari</t>
  </si>
  <si>
    <t>-</t>
  </si>
  <si>
    <t>KPT Prasad Aute</t>
  </si>
  <si>
    <t>KPT Apoorva Thomre</t>
  </si>
  <si>
    <t>KPT Karuvedi Naveen Kumar</t>
  </si>
  <si>
    <t>KPT Lakshmana Sampathirao</t>
  </si>
  <si>
    <t>R7413</t>
  </si>
  <si>
    <t>Automation Team defect density</t>
  </si>
  <si>
    <t>Manual Team defect density</t>
  </si>
  <si>
    <t>OSV A12+A14</t>
  </si>
  <si>
    <t>R7402 Cycle 1</t>
  </si>
  <si>
    <t>R7411 Cycle 1</t>
  </si>
  <si>
    <t>R7413 Cycle 3</t>
  </si>
  <si>
    <t>Checked ok</t>
  </si>
  <si>
    <t>linkALL</t>
  </si>
  <si>
    <t>Cycle 4</t>
  </si>
  <si>
    <t>R7405</t>
  </si>
  <si>
    <t>R7414</t>
  </si>
  <si>
    <t>R7405 Cycle 4</t>
  </si>
  <si>
    <t>R7414 Cycle 4</t>
  </si>
  <si>
    <t>AnkitLink</t>
  </si>
  <si>
    <t>March by A14</t>
  </si>
  <si>
    <t>Project</t>
  </si>
  <si>
    <t>LRT OSV</t>
  </si>
  <si>
    <t>TC Creation</t>
  </si>
  <si>
    <t>Team Size</t>
  </si>
  <si>
    <t>Productivity</t>
  </si>
  <si>
    <t>TC Execution</t>
  </si>
  <si>
    <t>Type</t>
  </si>
  <si>
    <t xml:space="preserve">Team Size </t>
  </si>
  <si>
    <t>TC Sript</t>
  </si>
  <si>
    <t xml:space="preserve">Team size </t>
  </si>
  <si>
    <t xml:space="preserve">Manual </t>
  </si>
  <si>
    <t>Automation</t>
  </si>
  <si>
    <t>NA</t>
  </si>
  <si>
    <t>OSV A13+A14-R4101</t>
  </si>
  <si>
    <t>OSV A12+A14-R7301</t>
  </si>
  <si>
    <t>OSV A12+A14-R7402</t>
  </si>
  <si>
    <t>OSV A12+A14-R7401</t>
  </si>
  <si>
    <t>OSV A13+A14-R7411</t>
  </si>
  <si>
    <t>OSV A12+A14-R7403</t>
  </si>
  <si>
    <t>OSV A13+A14-R7412</t>
  </si>
  <si>
    <t>OSV A12+A14-R7404</t>
  </si>
  <si>
    <t>OSV A13+A14-R7413</t>
  </si>
  <si>
    <t>OSV A12+A14-R7405</t>
  </si>
  <si>
    <t xml:space="preserve">Release Build </t>
  </si>
  <si>
    <t>Data Asked by Vijay San on 18Sept</t>
  </si>
  <si>
    <t>Total defects –Automation (TC based)</t>
  </si>
  <si>
    <t>Total defects - Manual</t>
  </si>
  <si>
    <t>Total defects - Manual (TC based)</t>
  </si>
  <si>
    <t>B Rank</t>
  </si>
  <si>
    <t>C Rank</t>
  </si>
  <si>
    <t>S Rank</t>
  </si>
  <si>
    <t>A Rank</t>
  </si>
  <si>
    <t>R7411 A13+A14 OSV</t>
  </si>
  <si>
    <t>R7412 A13+ A14 OSV</t>
  </si>
  <si>
    <t>R7404 A12+ A14 OSV</t>
  </si>
  <si>
    <t>R7413 A13+ A14 OSV</t>
  </si>
  <si>
    <t>R7405 A12+ A14 OSV</t>
  </si>
  <si>
    <t>R7403 A12+A14 OSV</t>
  </si>
  <si>
    <t>R7402 A12+A14 OSV</t>
  </si>
  <si>
    <t>R7401 A12+A14 OSV</t>
  </si>
  <si>
    <t>R4101 A13+A14 OSV</t>
  </si>
  <si>
    <t>R4101 Dryrun</t>
  </si>
  <si>
    <t>Manual</t>
  </si>
  <si>
    <t>%</t>
  </si>
  <si>
    <t>Execution Iteration</t>
  </si>
  <si>
    <t>Total TC</t>
  </si>
  <si>
    <t>Test Cases Executed</t>
  </si>
  <si>
    <t>Closed</t>
  </si>
  <si>
    <t>Total defects Raised - Manual + Automation</t>
  </si>
  <si>
    <t>Waiting</t>
  </si>
  <si>
    <t>In Investagtion</t>
  </si>
  <si>
    <t>Closed Confirmation</t>
  </si>
  <si>
    <t>Sum</t>
  </si>
  <si>
    <t>Draft</t>
  </si>
  <si>
    <t>R7301 A12+A14 OSV</t>
  </si>
  <si>
    <t>Block Fixing Validation</t>
  </si>
  <si>
    <r>
      <t xml:space="preserve">Total (Manual + Automation) Defects - </t>
    </r>
    <r>
      <rPr>
        <b/>
        <u/>
        <sz val="11"/>
        <color theme="1"/>
        <rFont val="Aptos Narrow"/>
        <family val="2"/>
        <scheme val="minor"/>
      </rPr>
      <t>Status by 25 Sept 2025 12 PM</t>
    </r>
  </si>
  <si>
    <t>Total defects - Manual 
(Observations - not linked to TC)</t>
  </si>
  <si>
    <t xml:space="preserve">Percentage </t>
  </si>
  <si>
    <t>Sowfware quality of OSV &amp; NL build are there any difference?</t>
  </si>
  <si>
    <t>No - theny why is defect is not found in NL: 
Most of defct is outside TC detection.</t>
  </si>
  <si>
    <t xml:space="preserve">Yes:- </t>
  </si>
  <si>
    <t>Manual TC Executed</t>
  </si>
  <si>
    <t>Automation Defects Raised</t>
  </si>
  <si>
    <t xml:space="preserve">KPT Karthik Reddy </t>
  </si>
  <si>
    <t xml:space="preserve">KPT Piyush Kumar </t>
  </si>
  <si>
    <t>KPT Arpit Nayak</t>
  </si>
  <si>
    <t>KPT Dinesh Patil</t>
  </si>
  <si>
    <t xml:space="preserve">KPT Arpitha </t>
  </si>
  <si>
    <t>From JIRA</t>
  </si>
  <si>
    <t xml:space="preserve">Match </t>
  </si>
  <si>
    <t>Overall</t>
  </si>
  <si>
    <t>S.No</t>
  </si>
  <si>
    <t>Parameter</t>
  </si>
  <si>
    <t>Cumulative JIRA defect Raised</t>
  </si>
  <si>
    <t>Closed Defects</t>
  </si>
  <si>
    <t>Open Defects</t>
  </si>
  <si>
    <t>Open JIRA defect with Dev Team</t>
  </si>
  <si>
    <t>Open JIRA defect with Val Team</t>
  </si>
  <si>
    <t>Open JIRA defect with Honda Team</t>
  </si>
  <si>
    <t>Month</t>
  </si>
  <si>
    <t>L3</t>
  </si>
  <si>
    <t>L4</t>
  </si>
  <si>
    <t>Manual Total</t>
  </si>
  <si>
    <t>Automation Total</t>
  </si>
  <si>
    <t>Manual %</t>
  </si>
  <si>
    <t>OSV A13+A14-R7414</t>
  </si>
  <si>
    <t>Oct</t>
  </si>
  <si>
    <t>Name</t>
  </si>
  <si>
    <t>Team</t>
  </si>
  <si>
    <t>KPT Achal Saraiya</t>
  </si>
  <si>
    <t>KPT Adarsh Kp</t>
  </si>
  <si>
    <t>KPT Amir Mulla2</t>
  </si>
  <si>
    <t>KPT Apurva Thombare</t>
  </si>
  <si>
    <t>KPT Arpitha S</t>
  </si>
  <si>
    <t>KPT Ashish Kadam</t>
  </si>
  <si>
    <t>KPT Ayush Singh</t>
  </si>
  <si>
    <t>KPT Dhananjay Rajput</t>
  </si>
  <si>
    <t>KPT Hrishikesh Kulkarni</t>
  </si>
  <si>
    <t>KPT Karuvadinaveen Kumar</t>
  </si>
  <si>
    <t>KPT Kesari Reddy</t>
  </si>
  <si>
    <t>KPT Kumar Abhijeet</t>
  </si>
  <si>
    <t>KPT Manmath Parekh</t>
  </si>
  <si>
    <t>KPT Nikhil Bharadwaj</t>
  </si>
  <si>
    <t>KPT Peeyush Raghav</t>
  </si>
  <si>
    <t>KPT Prajna A</t>
  </si>
  <si>
    <t>KPT Prasad Jagtap</t>
  </si>
  <si>
    <t>KPT Prashant Pandhare</t>
  </si>
  <si>
    <t>KPT Pratik Dhoke</t>
  </si>
  <si>
    <t>KPT Rajat Singh</t>
  </si>
  <si>
    <t>KPT Ram Prasad</t>
  </si>
  <si>
    <t>KPT Ravindra Gupta</t>
  </si>
  <si>
    <t>KPT Sai Nandyala</t>
  </si>
  <si>
    <t>KPT Shailesh Dhavali</t>
  </si>
  <si>
    <t>KPT Shweta Agrawal</t>
  </si>
  <si>
    <t>KPT Sneha Sonone</t>
  </si>
  <si>
    <t>KPT Sohini Joarder</t>
  </si>
  <si>
    <t>KPT Vaibhav Malte</t>
  </si>
  <si>
    <t>KPT Vishal Falak</t>
  </si>
  <si>
    <t>KPT Vishal Shelke</t>
  </si>
  <si>
    <t>Val</t>
  </si>
  <si>
    <t>Dev</t>
  </si>
  <si>
    <t>R1591</t>
  </si>
  <si>
    <t>OSV Total</t>
  </si>
  <si>
    <t>A14+A15</t>
  </si>
  <si>
    <t>Pre LRT</t>
  </si>
  <si>
    <t>OSV A14+A15</t>
  </si>
  <si>
    <t>Nov</t>
  </si>
  <si>
    <t>SU1-1</t>
  </si>
  <si>
    <t>R7406</t>
  </si>
  <si>
    <t>R7415</t>
  </si>
  <si>
    <t>OSV A12+A14 SU1-1</t>
  </si>
  <si>
    <t>OSV A13+A14 SU1-1</t>
  </si>
  <si>
    <t>R7406 SU1-1</t>
  </si>
  <si>
    <t>R7415 SU1-1</t>
  </si>
  <si>
    <t>R7414 A13+ A14 OSV</t>
  </si>
  <si>
    <t>OSV A12+A14-R7406 - SU1-1</t>
  </si>
  <si>
    <t>OSV A12+A14-R7406 - SU1-2</t>
  </si>
  <si>
    <t>R7406 A12+ A14 OSV</t>
  </si>
  <si>
    <t>A13+A14 SU</t>
  </si>
  <si>
    <t>Adarsh kp</t>
  </si>
  <si>
    <t>Rajat singh</t>
  </si>
  <si>
    <t>Shekhar Rane</t>
  </si>
  <si>
    <t>Dinoday</t>
  </si>
  <si>
    <t>Gorakhnath</t>
  </si>
  <si>
    <t>Amrit Raj</t>
  </si>
  <si>
    <t>A14 NL</t>
  </si>
  <si>
    <t>R1591 A14+ A15 OSV</t>
  </si>
  <si>
    <t>Gaurav Gupta</t>
  </si>
  <si>
    <t>Vaibhav Malte</t>
  </si>
  <si>
    <t>Kumar Abhijeet</t>
  </si>
  <si>
    <t>KPT Shailesh D</t>
  </si>
  <si>
    <t>Shweta Agrawal</t>
  </si>
  <si>
    <t>Vishal Shelke</t>
  </si>
  <si>
    <t>Ashish Kadam</t>
  </si>
  <si>
    <t xml:space="preserve">Replica </t>
  </si>
  <si>
    <t>Unique Defects</t>
  </si>
  <si>
    <t>Phase</t>
  </si>
  <si>
    <t>Activity</t>
  </si>
  <si>
    <t>Planned Start Date</t>
  </si>
  <si>
    <t>Planned End Date</t>
  </si>
  <si>
    <t>Status</t>
  </si>
  <si>
    <t>Calendar Week</t>
  </si>
  <si>
    <t>CW49</t>
  </si>
  <si>
    <t>CW50</t>
  </si>
  <si>
    <t>CW51</t>
  </si>
  <si>
    <t>CW52</t>
  </si>
  <si>
    <t>CW 01</t>
  </si>
  <si>
    <t>Days</t>
  </si>
  <si>
    <t>A14-12VF-SU1-2</t>
  </si>
  <si>
    <t>Planned</t>
  </si>
  <si>
    <t>A14-13VF-SU1-2</t>
  </si>
  <si>
    <t>Dec'25</t>
  </si>
  <si>
    <t>CW 02</t>
  </si>
  <si>
    <t>CW 03</t>
  </si>
  <si>
    <t>Jan'26</t>
  </si>
  <si>
    <t>Dec</t>
  </si>
  <si>
    <t>A12+A14 SU1-2</t>
  </si>
  <si>
    <t>A12+A14 SU1-1</t>
  </si>
  <si>
    <t>SU1-2</t>
  </si>
  <si>
    <t>R7407</t>
  </si>
  <si>
    <t>OSV A12+A14 SU1-2</t>
  </si>
  <si>
    <t>R7407 SU1-2</t>
  </si>
  <si>
    <t>R7407 A12+ A14 OSV</t>
  </si>
  <si>
    <t>Sobia</t>
  </si>
  <si>
    <t>A13+A14 SU1-2</t>
  </si>
  <si>
    <t>R7416</t>
  </si>
  <si>
    <t>OSV A13+A14 SU1-2</t>
  </si>
  <si>
    <t>R7416 SU1-2</t>
  </si>
  <si>
    <t>https://jira.honda-ivi.com/secure/Dashboard.jspa?selectPageId=22124</t>
  </si>
  <si>
    <t>Manual Defect Dashboard Link</t>
  </si>
  <si>
    <t>https://jira.honda-ivi.com/secure/Dashboard.jspa?selectPageId=22146</t>
  </si>
  <si>
    <t>https://jira.honda-ivi.com/secure/Dashboard.jspa?selectPageId=22676</t>
  </si>
  <si>
    <t>R7406 A12+ A14 OSV - SU1-1</t>
  </si>
  <si>
    <t>R7415 A12+ A14 OSV - SU1-1</t>
  </si>
  <si>
    <t>R7407 A12+ A14 OSV -SU1-2</t>
  </si>
  <si>
    <t xml:space="preserve">Completed </t>
  </si>
  <si>
    <t>In progress</t>
  </si>
  <si>
    <t xml:space="preserve">Iteration </t>
  </si>
  <si>
    <t xml:space="preserve">Total Defects </t>
  </si>
  <si>
    <t>Out of TC Defects</t>
  </si>
  <si>
    <t>TC Defects</t>
  </si>
  <si>
    <t>#</t>
  </si>
  <si>
    <t>Sub Project Name</t>
  </si>
  <si>
    <t>Deliveries</t>
  </si>
  <si>
    <t>Actual End Date</t>
  </si>
  <si>
    <t>Completed</t>
  </si>
  <si>
    <t>LRT OSV PF23</t>
  </si>
  <si>
    <t>A14-12VF-SU1-2 R7407</t>
  </si>
  <si>
    <t>A14-13VF-SU1-1 R7415</t>
  </si>
  <si>
    <t>A14-12VF-SU1-1 R7406</t>
  </si>
  <si>
    <t>A15-14VF R1591</t>
  </si>
  <si>
    <t>A14-13VF R7414</t>
  </si>
  <si>
    <t>IVI Validation - December Planned Deliveries</t>
  </si>
  <si>
    <t>IVI Validation - November Planned Deliveries</t>
  </si>
  <si>
    <t>IVI Validation - October Planned Deliveries</t>
  </si>
  <si>
    <t>R7415 A13+ A14 OSV</t>
  </si>
  <si>
    <t>R7416 A13+ A14 OSV</t>
  </si>
  <si>
    <t>End date</t>
  </si>
  <si>
    <t>R7408</t>
  </si>
  <si>
    <t>R7417</t>
  </si>
  <si>
    <t>SU2-1</t>
  </si>
  <si>
    <t>Assignee</t>
  </si>
  <si>
    <t>IN INVESTIGATING</t>
  </si>
  <si>
    <t>CLOSE CONFIRMATION</t>
  </si>
  <si>
    <t>INVESTIGATING OUTSIDE</t>
  </si>
  <si>
    <t>[IN INVESTIGATING]APPLY FOR CLOSE</t>
  </si>
  <si>
    <t>[IN WORK]APPLY FOR CLOSE</t>
  </si>
  <si>
    <t>BLOCK FIXING VALIDATION</t>
  </si>
  <si>
    <t>CLOSED</t>
  </si>
  <si>
    <t>T:</t>
  </si>
  <si>
    <t>KPT Aditya Pradhan</t>
  </si>
  <si>
    <t>KPT Ajinkya Khanwilkar</t>
  </si>
  <si>
    <t>KPT Amit Dixit</t>
  </si>
  <si>
    <t>KPT Ashish Wadatkar</t>
  </si>
  <si>
    <t>KPT Ashok R</t>
  </si>
  <si>
    <t>KPT Chirag Gandhi</t>
  </si>
  <si>
    <t>KPT Gaurav Dhande</t>
  </si>
  <si>
    <t>KPT Gayatri Rokade</t>
  </si>
  <si>
    <t>KPT Janhavee Shrungare</t>
  </si>
  <si>
    <t>KPT Jithu Sidhardhan</t>
  </si>
  <si>
    <t>KPT Juhi Ahire</t>
  </si>
  <si>
    <t>KPT Onkar More</t>
  </si>
  <si>
    <t>KPT Pavan Katta</t>
  </si>
  <si>
    <t>KPT Piyush Kumar</t>
  </si>
  <si>
    <t>KPT Prasad Nalawade</t>
  </si>
  <si>
    <t>KPT Pratik Chawke</t>
  </si>
  <si>
    <t>KPT Rahul Pisal</t>
  </si>
  <si>
    <t>KPT Rajesh Av</t>
  </si>
  <si>
    <t>KPT Renuka M</t>
  </si>
  <si>
    <t>KPT Rupali Mandge</t>
  </si>
  <si>
    <t>KPT Sanmati Ghat</t>
  </si>
  <si>
    <t>KPT Santosh Landage</t>
  </si>
  <si>
    <t>KPT Saurabh Singh</t>
  </si>
  <si>
    <t>KPT Sukanya Kalidoss</t>
  </si>
  <si>
    <t>KPT Sunita Khilare</t>
  </si>
  <si>
    <t>KPT Vishal Sakore</t>
  </si>
  <si>
    <t>Total Unique Issues:</t>
  </si>
  <si>
    <t>A12+A14 SU2-1</t>
  </si>
  <si>
    <t>A13+A14 SU2-1</t>
  </si>
  <si>
    <t>APN Shingo Kobayakawa</t>
  </si>
  <si>
    <t>KPT Amrit Raj</t>
  </si>
  <si>
    <t>KPT Ashwath N</t>
  </si>
  <si>
    <t>KPT Ganesh Gulhane</t>
  </si>
  <si>
    <t>KPT Pon Kumar</t>
  </si>
  <si>
    <t>KPT Ronit Durge</t>
  </si>
  <si>
    <t>KPT Sagar Yadav</t>
  </si>
  <si>
    <t>KPT Shekhar Rane</t>
  </si>
  <si>
    <t>KPT Shivani Tanwar</t>
  </si>
  <si>
    <t>KPT Subham Parmanik</t>
  </si>
  <si>
    <t>HM</t>
  </si>
  <si>
    <t>R7409</t>
  </si>
  <si>
    <t>R7418</t>
  </si>
  <si>
    <t>SCHEDULE-CONFLUENCE</t>
  </si>
  <si>
    <t>R7408 A12+ A14 OSV</t>
  </si>
  <si>
    <t xml:space="preserve">2-Feb -6-Feb </t>
  </si>
  <si>
    <t>HM Mengqi Wang</t>
  </si>
  <si>
    <t>KPT Akshata Metkar</t>
  </si>
  <si>
    <t>KPT Jacob Abraham</t>
  </si>
  <si>
    <t>KPT Kanchan Patil</t>
  </si>
  <si>
    <t>KPT Namrata Guttennavar</t>
  </si>
  <si>
    <t>KPT Vishnuraj S</t>
  </si>
  <si>
    <t>KPT Gourav Gupta</t>
  </si>
  <si>
    <t>HM Takumi Fukuda</t>
  </si>
  <si>
    <t>KPT Gorakhnath Rajmane</t>
  </si>
  <si>
    <t>KPT Prasanth Baratam</t>
  </si>
  <si>
    <t>KPT Rohit Jadhav</t>
  </si>
  <si>
    <t>KPT Suraj Shimpi</t>
  </si>
  <si>
    <t>KPT Swapneel Deshpande</t>
  </si>
  <si>
    <t>HM Shun Naitou</t>
  </si>
  <si>
    <t>KPT Akhilesh B S</t>
  </si>
  <si>
    <t>KPT Boopalan V</t>
  </si>
  <si>
    <t>KPT Harsh Chourasia</t>
  </si>
  <si>
    <t>KPT Hrishikesh Kotian</t>
  </si>
  <si>
    <t>KPT Murali Krishna</t>
  </si>
  <si>
    <t>KPT Shyam Kumawat</t>
  </si>
  <si>
    <t>SCS Naomi Kishima</t>
  </si>
  <si>
    <t>OSV A12+A14 SU2-1</t>
  </si>
  <si>
    <t>R7408 SU2-1</t>
  </si>
  <si>
    <t>10-Feb To 23-Feb</t>
  </si>
  <si>
    <t>LRT OSV A12+A14 Overall Defect Status - Tabby_Jira</t>
  </si>
  <si>
    <t>LRT OSV A14-12VF-SU2-1 R7408 Defect Status - Tabby_Jira</t>
  </si>
  <si>
    <t>R7417 SU2-1</t>
  </si>
  <si>
    <t>R7417 A13+ A14 OSV</t>
  </si>
  <si>
    <t>A14+15</t>
  </si>
  <si>
    <t>R1502</t>
  </si>
  <si>
    <t>5 VM</t>
  </si>
  <si>
    <t xml:space="preserve">5-Jan -16-Jan </t>
  </si>
  <si>
    <t>11-Nov -21-Nov</t>
  </si>
  <si>
    <t>4-Nov -10-Nov</t>
  </si>
  <si>
    <t>9-Oct -7-Nov</t>
  </si>
  <si>
    <t>22-Oct -7-Nov</t>
  </si>
  <si>
    <t>15-Oct -19-Oct</t>
  </si>
  <si>
    <t>31-July -21-Aug</t>
  </si>
  <si>
    <t>24-July -30-July</t>
  </si>
  <si>
    <t>3-July -23-July</t>
  </si>
  <si>
    <t>26-June -2-July</t>
  </si>
  <si>
    <t>9-June -25-June</t>
  </si>
  <si>
    <t>2-June -6-June</t>
  </si>
  <si>
    <t>21-April-13-May</t>
  </si>
  <si>
    <t>1-April-18-April</t>
  </si>
  <si>
    <t>16-Dec -20-Dec</t>
  </si>
  <si>
    <t>Additional LRT OSV A12+A14 SU2</t>
  </si>
  <si>
    <t>R7409 SU2</t>
  </si>
  <si>
    <t>SU2</t>
  </si>
  <si>
    <t>A12+A14 SU2</t>
  </si>
  <si>
    <t>A13+A14 SU2</t>
  </si>
  <si>
    <t>R7409 Additional LRT OSV A12+A14 SU2</t>
  </si>
  <si>
    <t>HM Shouhei Kamochi</t>
  </si>
  <si>
    <t>KPT Mrinmoy Patra</t>
  </si>
  <si>
    <t>KPT Nagaraja Hv</t>
  </si>
  <si>
    <t>HM Takuya Matsumura</t>
  </si>
  <si>
    <t>KPT Chaitanya Meshram</t>
  </si>
  <si>
    <t>KPT Pratik Jaiswal</t>
  </si>
  <si>
    <t>KPT Ritik Raj</t>
  </si>
  <si>
    <t>KPT Sumit Kulkarni</t>
  </si>
  <si>
    <t>KPT Tushar Wahane</t>
  </si>
  <si>
    <t>CRE Jukiya Kataoka</t>
  </si>
  <si>
    <t>Executive will give</t>
  </si>
  <si>
    <t>Product Owner</t>
  </si>
  <si>
    <t>Ssytem TA</t>
  </si>
  <si>
    <t>DEV TA</t>
  </si>
  <si>
    <t xml:space="preserve">CICD Dev ops </t>
  </si>
  <si>
    <t xml:space="preserve">Estimate capacity for every iterations </t>
  </si>
  <si>
    <t xml:space="preserve">check back log items </t>
  </si>
  <si>
    <t xml:space="preserve">Draft plan , bench plan , RISK etc </t>
  </si>
  <si>
    <t>Review</t>
  </si>
  <si>
    <t>High level review</t>
  </si>
  <si>
    <t xml:space="preserve">18-Feb -26-Feb </t>
  </si>
  <si>
    <t>Issue Type</t>
  </si>
  <si>
    <t>Issue key</t>
  </si>
  <si>
    <t>Issue id</t>
  </si>
  <si>
    <t>Summary</t>
  </si>
  <si>
    <t>Reporter</t>
  </si>
  <si>
    <t>Created</t>
  </si>
  <si>
    <t>Custom field (Defect Rank)</t>
  </si>
  <si>
    <t>Custom field (Test Process Classification)</t>
  </si>
  <si>
    <t>Custom field (Management Labels)</t>
  </si>
  <si>
    <t>Defect</t>
  </si>
  <si>
    <t>PJ05DEF00-614</t>
  </si>
  <si>
    <t>ã€PJ04DEF00-7796 horizontallyã€‘[PRM] Black screen displayed followed by ICB reboot when user switching is performed from User 1 -&gt; Owner (HPA) from lock screen after repeated User switch 3 times</t>
  </si>
  <si>
    <t>kpt_tehra_ma</t>
  </si>
  <si>
    <t>S</t>
  </si>
  <si>
    <t>Migration Ticket Only</t>
  </si>
  <si>
    <t>2026_Sprint2_Planned</t>
  </si>
  <si>
    <t>3BMA</t>
  </si>
  <si>
    <t>A13_A14_OSV</t>
  </si>
  <si>
    <t>A14_OSV</t>
  </si>
  <si>
    <t>A14OSV_INFLOW_2026_WK3</t>
  </si>
  <si>
    <t>A15OSV_OUTFLOW_2026_WK8</t>
  </si>
  <si>
    <t>DVT_InScope</t>
  </si>
  <si>
    <t>KPIT_2026_WK08_Out</t>
  </si>
  <si>
    <t>PJ04DEF00æ¨ªå±•</t>
  </si>
  <si>
    <t>R7416_LRT</t>
  </si>
  <si>
    <t>PJ05DEF00-323</t>
  </si>
  <si>
    <t>[SPCCP] CarPlay projection screen launched in Normal view when the smartphone projection view is set to "Wide" while launching CarPlay from Manage Device Connections screen</t>
  </si>
  <si>
    <t>kpt_gandhi_ch</t>
  </si>
  <si>
    <t>kpt_kumar_pi</t>
  </si>
  <si>
    <t>B</t>
  </si>
  <si>
    <t>OBU for OSV -&gt; Out-of-Test Case Detection</t>
  </si>
  <si>
    <t>A14_A15_OSV</t>
  </si>
  <si>
    <t>A15_OSV</t>
  </si>
  <si>
    <t>A15_OSV_OBU_Defect_Triaged</t>
  </si>
  <si>
    <t>A15_OSV_OBU_Defect_Triaged_Fix_Required</t>
  </si>
  <si>
    <t>A15OSV_INFLOW_2025_WK45</t>
  </si>
  <si>
    <t>KPIT_Export</t>
  </si>
  <si>
    <t>OBU_to_DEV_Handover_Complete</t>
  </si>
  <si>
    <t>R1591_LRT</t>
  </si>
  <si>
    <t>T90X</t>
  </si>
  <si>
    <t>PJ05DEF00-322</t>
  </si>
  <si>
    <t>[System UI] Security screen is displayed instead of FM screen when back button is pressed after owner is logged in with valid password</t>
  </si>
  <si>
    <t>kpt_khilare_su</t>
  </si>
  <si>
    <t>kpt_chaudhari_an</t>
  </si>
  <si>
    <t>IN INTEGRATION REVIEW</t>
  </si>
  <si>
    <t>A15_OSV_OBU_Defect_Triaged_Rebase_required</t>
  </si>
  <si>
    <t>A15OSV_INFLOW_2025_WK46</t>
  </si>
  <si>
    <t>PJ05DEF00-321</t>
  </si>
  <si>
    <t>[SUW] Google "SUW Reopen Notification" disappears from the notification list screen even when Profile Setup isn't completed</t>
  </si>
  <si>
    <t>kpt_hv_na</t>
  </si>
  <si>
    <t>kpt_rane_sh</t>
  </si>
  <si>
    <t>LRT -&gt; Out-of-Test Case Detection</t>
  </si>
  <si>
    <t>PJ05DEF00-320</t>
  </si>
  <si>
    <t>[System UI] Black screen is displayed for a moment on Notification list screen and then system returns to Home screen with B-zone blank</t>
  </si>
  <si>
    <t>PJ05DEF00-319</t>
  </si>
  <si>
    <t>[KEY] USB "Search" screen is displayed when Gaia Assistant session is timeout while "Search" screen is active</t>
  </si>
  <si>
    <t>kpt_dixit_am</t>
  </si>
  <si>
    <t>kpt_gunjal_ji</t>
  </si>
  <si>
    <t>C</t>
  </si>
  <si>
    <t>OBU for OSV -&gt; LRT</t>
  </si>
  <si>
    <t>A15OSV_OUTFLOW_2025_WK47</t>
  </si>
  <si>
    <t>DVT_OutOfScope</t>
  </si>
  <si>
    <t>KPIT_1501_s34_Pre1_Planned</t>
  </si>
  <si>
    <t>KPIT_1502_s34_Pre1_Planned</t>
  </si>
  <si>
    <t>KPIT_WK47_Out</t>
  </si>
  <si>
    <t>PJ05DEF00-315</t>
  </si>
  <si>
    <t>[SPCCP] User Confirmation popup to enable Wi-Fi AP is not displayed after selecting "Yes" on Apple CarPlay Disclaimer popup while Wi-Fi is set to OFF</t>
  </si>
  <si>
    <t>A</t>
  </si>
  <si>
    <t>A15OSV_OUTFLOW_2025_WK46</t>
  </si>
  <si>
    <t>KPIT_WK46_Out</t>
  </si>
  <si>
    <t>PJ05DEF00-314</t>
  </si>
  <si>
    <t>[Personal Setting] Personal setting "Speed Limit Warning Threshold Setting" value for ADAS function is reflected as "Speed Limit +5km/h" instead of "Speed Limit" when tap on Vehicle settings notification is performed</t>
  </si>
  <si>
    <t>kpt_gaikwad_pr</t>
  </si>
  <si>
    <t>A15OSV_OUTFLOW_2025_WK48</t>
  </si>
  <si>
    <t>A15OSV_Planned_25WK48</t>
  </si>
  <si>
    <t>KPIT_WK48_Out</t>
  </si>
  <si>
    <t>PersonalSettingV5</t>
  </si>
  <si>
    <t>PJ05DEF00-313</t>
  </si>
  <si>
    <t>[SPCAA] Android auto Projection screen is launched on Setup wizard screen when Wired Android auto device is connected to ICB</t>
  </si>
  <si>
    <t>kpt_mishra_ay</t>
  </si>
  <si>
    <t>DVT_KPIT_ConfirmationOK</t>
  </si>
  <si>
    <t>PJ05DEF00-311</t>
  </si>
  <si>
    <t>[MET] Current playing song metadata is not updated on meter simulator when Track up operation is performed from SWC while primary authentication screen is active</t>
  </si>
  <si>
    <t>kpt_m_re</t>
  </si>
  <si>
    <t>kpt_reddy_ke</t>
  </si>
  <si>
    <t>A15OSV_OUTFLOW_2026_WK7</t>
  </si>
  <si>
    <t>KPIT_2026_WK07_Out</t>
  </si>
  <si>
    <t>KPIT_WK07_Out</t>
  </si>
  <si>
    <t>PJ05DEF00-310</t>
  </si>
  <si>
    <t>[MET] Next song from USB music library is played when track up operation is performed from SWC while Primary Authentication screen is active</t>
  </si>
  <si>
    <t>kpt_sakore_vi</t>
  </si>
  <si>
    <t>PJ05DEF00-305</t>
  </si>
  <si>
    <t>[Personal Setting] User Notification for Personal Settings of Seat function is not displayed while switching user profile from Owner to Guest</t>
  </si>
  <si>
    <t>PJ05DEF00-300</t>
  </si>
  <si>
    <t>[Google Assistant] Close "x" button on Google Assistant voice chrome popup is not displayed after initiating Google voice assistance</t>
  </si>
  <si>
    <t>kpt_lucky_md</t>
  </si>
  <si>
    <t>A15OSV_OUTFLOW_2026_WK5</t>
  </si>
  <si>
    <t>KPIT_2026_WK05_Out</t>
  </si>
  <si>
    <t>PJ05DEF00-299</t>
  </si>
  <si>
    <t>[SUW] Primary authentication screen is displayed after selecting "Next" button on "Google assistant" screen</t>
  </si>
  <si>
    <t>hm_terada_ke</t>
  </si>
  <si>
    <t>kpt_thombare_ap</t>
  </si>
  <si>
    <t>A15OSV_OUTFLOW_2026_WK6</t>
  </si>
  <si>
    <t>KPIT_1502_s34_Final_Planned</t>
  </si>
  <si>
    <t>KPIT_2026_WK09_Planned</t>
  </si>
  <si>
    <t>SetupWizard</t>
  </si>
  <si>
    <t>PJ05DEF00-298</t>
  </si>
  <si>
    <t>[SUW] "Back" button from MCS is not operable on software keyboard  "Choose input method" popup while "Name your profile" screen is active</t>
  </si>
  <si>
    <t>kpt_gahile_pr</t>
  </si>
  <si>
    <t>PJ05DEF00-297</t>
  </si>
  <si>
    <t>[SPCCP] Phone1 as wireless Carplay is not connected when Wi-Fi mode is set to Network mode</t>
  </si>
  <si>
    <t>PJ05DEF00-291</t>
  </si>
  <si>
    <t>[BTA] Home screen is displayed when allow is selected on dangerous permission popup</t>
  </si>
  <si>
    <t>kpt_singh_sa</t>
  </si>
  <si>
    <t>KPIT_2026_WK06_Out</t>
  </si>
  <si>
    <t>PJ05DEF00-288</t>
  </si>
  <si>
    <t>[System UI] Password field is hidden behind software keyboard when password input area is selected from Wifi setting screen</t>
  </si>
  <si>
    <t>KPIT_WK06_Out</t>
  </si>
  <si>
    <t>PJ05DEF00-285</t>
  </si>
  <si>
    <t>[SUW] After selecting "Not now" on google services agreement pop up , black screen is observed followed by google services agreement pop up again while Turn on the system location setting pop up is active</t>
  </si>
  <si>
    <t>A15OSV_OUTFLOW_2025_WK51</t>
  </si>
  <si>
    <t>KPIT_1501_s34_Final_Planned</t>
  </si>
  <si>
    <t>KPIT_WK51_Out</t>
  </si>
  <si>
    <t>PJ05DEF00-284</t>
  </si>
  <si>
    <t>[PRM] "Welcome and language selection" screen of setup wizard is displayed before Disclaimer screen</t>
  </si>
  <si>
    <t>kpt_walke_sh</t>
  </si>
  <si>
    <t>PJ05DEF00-283</t>
  </si>
  <si>
    <t>[System UI] "Apps" settings list scrolls down automatically when "Back" button is selected while "Linkage" setting screen is active</t>
  </si>
  <si>
    <t>PJ05DEF00-281</t>
  </si>
  <si>
    <t>[CarMediaApp] Previous entered text is displayed on search input field of Spotify search after pressing back button twice from MCS and relaunching Spotify search screen</t>
  </si>
  <si>
    <t>PJ05DEF00-280</t>
  </si>
  <si>
    <t>[PRM] "Finish setting up your profile" is displayed partially along with "Do not show this again" options of Profile Setup notification on "Switching to Owner" screen</t>
  </si>
  <si>
    <t>kpt_raj_am</t>
  </si>
  <si>
    <t>PJ05DEF00-279</t>
  </si>
  <si>
    <t>[KEY] "Choose input method" popup is displayed for a moment when "Change Profile" button is selected from Header</t>
  </si>
  <si>
    <t>kpt_patil_di</t>
  </si>
  <si>
    <t>PJ05DEF00-277</t>
  </si>
  <si>
    <t>[System UI] General Settings app shortcut in MCS is not retaining in Highlighted state while transition to Wifi Screen from Connections Screen</t>
  </si>
  <si>
    <t>PJ05DEF00-276</t>
  </si>
  <si>
    <t>[System UI] "Choose Input Method" popup reappears on "Data Connection Options" settings screen when "No Network Connectivity" is selected from notification list</t>
  </si>
  <si>
    <t>PJ05DEF00-275</t>
  </si>
  <si>
    <t>[SUW] "New profile" text is displayed on input text field on "Name your profile" screen while creating the user1 profile</t>
  </si>
  <si>
    <t>kpt_shrungare_ja</t>
  </si>
  <si>
    <t>PJ05DEF00-269</t>
  </si>
  <si>
    <t>[KEY] Software Keyboard is not displayed after tapping "Back" button from MCS on Google Voice input screen</t>
  </si>
  <si>
    <t>PJ05DEF00-268</t>
  </si>
  <si>
    <t>[SUW] "Enhance the ride with Apps" screen is not displayed when "Skip" is selected  on "Google Sign in" screen</t>
  </si>
  <si>
    <t>PJ05DEF00-267</t>
  </si>
  <si>
    <t>[PRM] User switching screen is displayed and taking time to login when PIN is entered on Lock screen</t>
  </si>
  <si>
    <t>PJ05DEF00-266</t>
  </si>
  <si>
    <t>[SUW] Black screen is displayed on ICB after selecting "Next" on "You're signed in" Google screen</t>
  </si>
  <si>
    <t>PJ05DEF00-264</t>
  </si>
  <si>
    <t>[Personal Setting] "Traffic Sign Recognition System Display Setting" option is not displayed in "Driver Assist System Setup" screen when OS restart is performed while "Driver Assist System Setup" screen is active</t>
  </si>
  <si>
    <t>A15OSV_INFLOW_2025_WK44</t>
  </si>
  <si>
    <t>PJ05DEF00-260</t>
  </si>
  <si>
    <t>[System UI] "Google Play" screen scrollbar is not getting scroll till end on the "Google Play" screen when scrolling while "Google Play" screen is active</t>
  </si>
  <si>
    <t>A15_OSV_OBU_Defect_Triaged_Corner_case</t>
  </si>
  <si>
    <t>PJ05DEF00-259</t>
  </si>
  <si>
    <t>[SUW] Black screen is displayed on ICB after selecting "Start" button on "Finish profile" screen</t>
  </si>
  <si>
    <t>kpt_katta_pa</t>
  </si>
  <si>
    <t>A15OSV_OUTFLOW_2025_WK50</t>
  </si>
  <si>
    <t>KPIT_WK50_Out</t>
  </si>
  <si>
    <t>PJ05DEF00-258</t>
  </si>
  <si>
    <t>[System UI] "Google Assistant" settings list scrolls down automatically when "Back" button is selected while "Assistant languages" settings screen is active</t>
  </si>
  <si>
    <t>åŒä»¶_Won'tFix</t>
  </si>
  <si>
    <t>PJ05DEF00-256</t>
  </si>
  <si>
    <t>[KEY]  "Choose Input Method" pop-up reappears on profile selection screen when Change Profile option is selected on Notification screen</t>
  </si>
  <si>
    <t>PJ05DEF00-252</t>
  </si>
  <si>
    <t>[System UI] Bluetooth disable confirmation popup is not terminated when Google Assistant VR is initiated from MCS</t>
  </si>
  <si>
    <t>PJ05DEF00-246</t>
  </si>
  <si>
    <t>[PRM] "Try again in 30 seconds" message is not displayed after entering incorrect PIN for 5 times on lock screen</t>
  </si>
  <si>
    <t>kpt_v_bo</t>
  </si>
  <si>
    <t>A15OSV_Planned_26WK07</t>
  </si>
  <si>
    <t>A15OSV_Planned_26WK08</t>
  </si>
  <si>
    <t>KPIT_2026_WK07_Planned</t>
  </si>
  <si>
    <t>KPIT_2026_WK08_Planned</t>
  </si>
  <si>
    <t>PJ05DEF00-243</t>
  </si>
  <si>
    <t>[SPCCP] Screen flickers on password screen after selecting 'Apple CarPlay' shortcut from MCS while 'Choose input method' popup is active</t>
  </si>
  <si>
    <t>kpt_dhande_ga</t>
  </si>
  <si>
    <t>PJ05DEF00-237</t>
  </si>
  <si>
    <t xml:space="preserve">[PRM] ICB Display freezes along with blank "MCS" &amp; "B-Zone" when profile is switched from Owner-&gt;Guest </t>
  </si>
  <si>
    <t>kpt_shimpi_su</t>
  </si>
  <si>
    <t>PJ05DEF00-235</t>
  </si>
  <si>
    <t>[System UI] "Uninstalling Spotifyâ€¦" popup is not displayed fully and shifted up for a moment while uninstalling is in progress</t>
  </si>
  <si>
    <t>A15_OSV_OBU_Defect_Triaged_NoFix</t>
  </si>
  <si>
    <t>PJ05DEF00-234</t>
  </si>
  <si>
    <t>[USB] iPod playback is not resumed when volume knob is pressed(OFF-&gt;ON) after battery cycle is performed</t>
  </si>
  <si>
    <t>PJ05DEF00-233</t>
  </si>
  <si>
    <t>[KEY] Voice input screen is not displayed when microphone icon is pressed on Keyboard</t>
  </si>
  <si>
    <t>PJ05DEF00-227</t>
  </si>
  <si>
    <t>[PRM] Primary authentication screen is displayed for a moment before disclaimer popup when user switching is performed from Owner-&gt;User1</t>
  </si>
  <si>
    <t>PJ05DEF00-225</t>
  </si>
  <si>
    <t>[CT] "CabinTalk is not available while other features are using audio" popup is displayed continuously when CabinTalk app is selected from MCS</t>
  </si>
  <si>
    <t>kpt_s_ak</t>
  </si>
  <si>
    <t>PJ05DEF00-219</t>
  </si>
  <si>
    <t>[WF] Keyboard is not dismissed when "Done"(âœ”) button is selected on Keyboard on Add network screen</t>
  </si>
  <si>
    <t>PJ05DEF00-218</t>
  </si>
  <si>
    <t>[RWC] Footer Display(view mode icon ,Day/Night Icon, CTM Icon and caution message) along with Parking Sensor Area is displayed as blank in RWC screen while disclaimer popup is active</t>
  </si>
  <si>
    <t>kpt_kalidoss_su</t>
  </si>
  <si>
    <t>PJ05DEF00-217</t>
  </si>
  <si>
    <t>[PRM] 'Google' screen is displayed instead of 'Choose a Lock Type' screen when PIN is entered on Primary Authentication screen</t>
  </si>
  <si>
    <t>PJ05DEF00-212</t>
  </si>
  <si>
    <t>[AC] 'OK' button on Play Store sign-in error popup is not aligned to center when logged in from Guest profile</t>
  </si>
  <si>
    <t>A15OSV_INFLOW_2025_WK42</t>
  </si>
  <si>
    <t>PJ05DEF00-211</t>
  </si>
  <si>
    <t>[MCS] 'Back' button is stuck and not operable from MCS when Prime video third party app is launched from home screen</t>
  </si>
  <si>
    <t>PJ05DEF00-209</t>
  </si>
  <si>
    <t>[BTA] "No phone detected" pop-up is displayed for a moment while searching for selected BT device from change device screen</t>
  </si>
  <si>
    <t>kpt_tripathi_sa</t>
  </si>
  <si>
    <t>A15OSV_INFLOW_2025_WK43</t>
  </si>
  <si>
    <t>KPIT_2026_WK09_Out</t>
  </si>
  <si>
    <t>PJ05DEF00-207</t>
  </si>
  <si>
    <t>[MCS] 'Home' button is not operable from MCS on 'General settings' screen while B-zone is blank</t>
  </si>
  <si>
    <t>PJ05DEF00-206</t>
  </si>
  <si>
    <t>[AMFM] Preset Area and Channel frequency displayed as blank for a moment during launching of FM and switching to AM from MCS</t>
  </si>
  <si>
    <t>A15OSV_OUTFLOW_2025_WK49</t>
  </si>
  <si>
    <t>PJ05DEF00-204</t>
  </si>
  <si>
    <t xml:space="preserve">[SUW] Notification list screen continues to display for a moment when "SUW Reopen Notification(Google as is)" is selected from Notification list </t>
  </si>
  <si>
    <t>kpt_pisal_ra</t>
  </si>
  <si>
    <t>PJ05DEF00-198</t>
  </si>
  <si>
    <t>[Google Assistant] Microphone icon is displayed for a moment on "Add Network" screen when "Google Assistant" is initiated from MCS</t>
  </si>
  <si>
    <t>kpt_nayak_ar</t>
  </si>
  <si>
    <t>PJ05DEF00-196</t>
  </si>
  <si>
    <t>[AC]  "Sign in to your Google Account" pop up freezes while entering login credentials</t>
  </si>
  <si>
    <t>3PA</t>
  </si>
  <si>
    <t>3PA_KPIT_Out</t>
  </si>
  <si>
    <t>GoogleIssue_Follow</t>
  </si>
  <si>
    <t>PJ05DEF00-195</t>
  </si>
  <si>
    <t>[CarMediaApp] Primary authentication screen is displayed after selecting "Remove adds" button on "Basketball FRVR" application</t>
  </si>
  <si>
    <t>kpt_wadatkar_as</t>
  </si>
  <si>
    <t>PJ05DEF00-194</t>
  </si>
  <si>
    <t>[AC] Google Play "Sign in" screen is displayed for a moment after selecting done button on you're signed in popup</t>
  </si>
  <si>
    <t>PJ05DEF00-193</t>
  </si>
  <si>
    <t>[PRM] ICB displays black screen followed by reboot after selecting the 'OK' button on the Disclaimer popup while switching user from User1 -&gt; Owner</t>
  </si>
  <si>
    <t>PJ05DEF00-191</t>
  </si>
  <si>
    <t>[USB] Songs list screen is displayed when Multi-view camera screen is terminated</t>
  </si>
  <si>
    <t>PJ05DEF00-188</t>
  </si>
  <si>
    <t xml:space="preserve">[DAB] NEWS setting indicator is not displayed on Header when "News flash" toggle button is turned ON </t>
  </si>
  <si>
    <t>kpt_reddimalla_pr</t>
  </si>
  <si>
    <t>PJ05DEF00-187</t>
  </si>
  <si>
    <t>[System UI] â€œShow on Homeâ€œ checkbox for News, USB, YouTube Music app shortcuts remain in checked state in "All Apps" screen even after checkbox for all Apps are unchecked</t>
  </si>
  <si>
    <t>PJ05DEF00-185</t>
  </si>
  <si>
    <t>[System UI] Device Name is displayed without ellipsis "..." on title when characters do not fit in the breadcrumb list display area</t>
  </si>
  <si>
    <t>PJ05DEF00-183</t>
  </si>
  <si>
    <t>[CarMediaApp] Selected song is not played and "Now playing" screen of Spotify app is displayed as blank</t>
  </si>
  <si>
    <t>PJ05DEF00-181</t>
  </si>
  <si>
    <t>[SPCCP] Map area of CarPlay projection screen is displayed as blank when Apple CarPlay is launched from Home screen</t>
  </si>
  <si>
    <t>A15OSV_OUTFLOW_2025_WK43</t>
  </si>
  <si>
    <t>KPIT_WK43_Out</t>
  </si>
  <si>
    <t>PJ05DEF00-180</t>
  </si>
  <si>
    <t>[BOOT] After Performing B+ cycle system is restarting two times with Honda animation</t>
  </si>
  <si>
    <t>InvalidDefect</t>
  </si>
  <si>
    <t>PJ05DEF00-176</t>
  </si>
  <si>
    <t>[HAC] System Error state not displayed via Voice Chrome when Alexa App is launched using Track Seek Up/Down from SWC while Alexa Home Screen is active</t>
  </si>
  <si>
    <t>LRT -&gt; Single-Function Test</t>
  </si>
  <si>
    <t>PJ05DEF00-172</t>
  </si>
  <si>
    <t>[System UI] Header is not operable in Guest profile after user switching is performed from Owner -&gt; Guest</t>
  </si>
  <si>
    <t>PJ05DEF00-167</t>
  </si>
  <si>
    <t>[SPCAA] Black screen is displayed continuously on A-zone when Android Auto shortcut app is selected from home screen</t>
  </si>
  <si>
    <t>PJ05DEF00-165</t>
  </si>
  <si>
    <t>[BTA] Screen flickers when back button is selected from MCS while 'Grant Permission' popup is active</t>
  </si>
  <si>
    <t>kpt_r_as</t>
  </si>
  <si>
    <t>A15OSV_OUTFLOW_2026_WK3</t>
  </si>
  <si>
    <t>KPIT_2026_WK03_Out</t>
  </si>
  <si>
    <t>PJ05DEF00-164</t>
  </si>
  <si>
    <t>[System UI] "Press &amp; Hold to Add" button is displayed at fourth position on MCS after FDR is performed</t>
  </si>
  <si>
    <t>kpt_ahire_ju</t>
  </si>
  <si>
    <t>DVT_KPIT_ConfirmationNG</t>
  </si>
  <si>
    <t>PJ05DEF00-163</t>
  </si>
  <si>
    <t>[PRM] User authentication screen for Owner (HPA) Profile is displayed even after PIN for Owner (HPA) is entered on User authentication screen</t>
  </si>
  <si>
    <t>A15OSV_OUTFLOW_2026_WK2</t>
  </si>
  <si>
    <t>KPIT_2026_WK02_Out</t>
  </si>
  <si>
    <t>PJ05DEF00-162</t>
  </si>
  <si>
    <t>[HMI] "Connect the device" popup is not getting terminated when back button is selected from MCS</t>
  </si>
  <si>
    <t>PJ05DEF00-160</t>
  </si>
  <si>
    <t>[PRM] PIN is not displayed while entering in the input area when incorrect PIN is entered for second time on Primary authentication screen</t>
  </si>
  <si>
    <t>PJ05DEF00-158</t>
  </si>
  <si>
    <t>[PRM] "Enter" Button (-&gt;) on PIN screen keypad is operable without entering PIN</t>
  </si>
  <si>
    <t>PJ05DEF00-157</t>
  </si>
  <si>
    <t>[System UI] Header and B-zone is not operable while 'Exit guest mode' Popup is active on A-zone</t>
  </si>
  <si>
    <t>PJ05DEF00-155</t>
  </si>
  <si>
    <t>[KEY] Software Keyboard is displayed continuously on Home screen after tick button is selected on Keyboard</t>
  </si>
  <si>
    <t>PJ05DEF00-154</t>
  </si>
  <si>
    <t>[KEY] Blank software keyboard layout is displayed for a moment on profile selection screen</t>
  </si>
  <si>
    <t>PJ05DEF00-152</t>
  </si>
  <si>
    <t>[MCS] "Back" button is not operable from MCS on "Data Connection Options" screen</t>
  </si>
  <si>
    <t>PJ05DEF00-142</t>
  </si>
  <si>
    <t>[SPCAA] Screen is switching continuously between "Manage Device Connection" andÂ  "Android Auto" projection screen(Full view mode) after connecting device as wireless android auto</t>
  </si>
  <si>
    <t>A15OSV_INFLOW_2025_WK41</t>
  </si>
  <si>
    <t>PJ05DEF00-141</t>
  </si>
  <si>
    <t>[SPCAA] Cellular network signal strength of connected device is continuously displayed on header area when "Hands free profile" is disabled from device side while device is connected to ICB as Wireless AndroidAuto</t>
  </si>
  <si>
    <t>KPIT_WK42_Out</t>
  </si>
  <si>
    <t>PJ05DEF00-51</t>
  </si>
  <si>
    <t>[ETC] ETC notification audio is not audible when notification is sent from ETC simulator and notification is received on Header</t>
  </si>
  <si>
    <t>kpt_shaikh_fa</t>
  </si>
  <si>
    <t>3BWT</t>
  </si>
  <si>
    <t>A15OSV_INFLOW_2025_WK33</t>
  </si>
  <si>
    <t>A15OSV_OUTFLOW_2025_WK33</t>
  </si>
  <si>
    <t>KPIT_WK33_Out</t>
  </si>
  <si>
    <t>Sprint_20</t>
  </si>
  <si>
    <t>PJ04DEF00-8443</t>
  </si>
  <si>
    <t>[Google Assistant] "Google Assistant" is not initiated in Guest profile when "Google Assistant" is selected from MCS after performing Factory Data Reset</t>
  </si>
  <si>
    <t>30AY</t>
  </si>
  <si>
    <t>R7418_LRT</t>
  </si>
  <si>
    <t>PJ04DEF00-8442</t>
  </si>
  <si>
    <t>[MCS] Customization screen is not displayed when long press action is performed on "Press &amp; Hold to Add" shortcut button from MCS while parking sensor popup is released</t>
  </si>
  <si>
    <t>PJ04DEF00-8440</t>
  </si>
  <si>
    <t>[SPCCP] CarPlay call is not initiated &amp; outgoing call screen is not displayed when same contact from the "Recents" list is selected for second time after ending the first call</t>
  </si>
  <si>
    <t>PJ04DEF00-8439</t>
  </si>
  <si>
    <t>[IVI] Screen transits to "Google" screen when Day/Night button is selected on Display Mode screen while "Google Assistant" settings screen is active</t>
  </si>
  <si>
    <t>PJ04DEF00-8436</t>
  </si>
  <si>
    <t>[HLC] Route information pop up is not displayed on ICB when VIN for route information is set and ICB is rebooted</t>
  </si>
  <si>
    <t>kpt_saraiya_ac</t>
  </si>
  <si>
    <t>30AA</t>
  </si>
  <si>
    <t>A12_A14_OSV</t>
  </si>
  <si>
    <t>R7409_LRT</t>
  </si>
  <si>
    <t>PJ04DEF00-8434</t>
  </si>
  <si>
    <t>[AC] Language switching popup is displayed for a moment when Re launch Play Store app from home</t>
  </si>
  <si>
    <t>PJ04DEF00-8432</t>
  </si>
  <si>
    <t xml:space="preserve">[SPCCP] Back operation is not working when Back button is selected from MCS while CarPlay call favorites screen is active </t>
  </si>
  <si>
    <t>PJ04DEF00-8428</t>
  </si>
  <si>
    <t>[AC] Scroll bar is displayed for a moment on Play Store "Updates" screen when "My Apps" is selected</t>
  </si>
  <si>
    <t>PJ04DEF00-8418</t>
  </si>
  <si>
    <t>[SUW] Black screen is displayed continuously after selecting "Start" on "Finish profile" screen</t>
  </si>
  <si>
    <t>PJ04DEF00-8403</t>
  </si>
  <si>
    <t>[System UI] "Data permissions are required to use this feature" Popup remains displayed in the foreground when Phone app is selected from MCS</t>
  </si>
  <si>
    <t>PJ04DEF00-8381</t>
  </si>
  <si>
    <t>[System UI] Length of scroll thumb changes when scroll down arrow is selected while Data Sharing with Honda screen is active</t>
  </si>
  <si>
    <t>PJ04DEF00-8372</t>
  </si>
  <si>
    <t>[KEY] Microphone icon is displayed on candidate display area when Phone Text Area is selected while Edit My Spot screen is active</t>
  </si>
  <si>
    <t>PJ04DEF00-8371</t>
  </si>
  <si>
    <t>[HMI] AcuraLink Data Permission pop-up is not terminated when google Assistant is initiated from MCS</t>
  </si>
  <si>
    <t>TYAW</t>
  </si>
  <si>
    <t>PJ04DEF00-8369</t>
  </si>
  <si>
    <t>[LWC] "Choose input method" popup without Software keyboard is displayed when Lane watch camera interruption is terminated</t>
  </si>
  <si>
    <t>PJ04DEF00-8366</t>
  </si>
  <si>
    <t>PJ04DEF00-8365</t>
  </si>
  <si>
    <t>[PPP] "Privacy Settings Indicator" icon is not displayed in Owner profile after user switching from Owner-&gt;User1-&gt;Owner is performed</t>
  </si>
  <si>
    <t>kpt_khanwilkar_aj</t>
  </si>
  <si>
    <t>OSV_DVT_OutOfScope</t>
  </si>
  <si>
    <t>PJ04DEF00-8364</t>
  </si>
  <si>
    <t>[RGB] Theme Color setting explanation pop-up is displayed again on Theme Color setting screen when Google Assistant session timeout</t>
  </si>
  <si>
    <t>PJ04DEF00-8363</t>
  </si>
  <si>
    <t>[Internavi (KJ)] ICB is not restarted when provisioning file is uploaded via Framework Developer options</t>
  </si>
  <si>
    <t>PJ04DEF00-8362</t>
  </si>
  <si>
    <t>[CarMediaApp] Page forward button are not displayed when list is scrolled till end of Down/Up while Spotify screen is active</t>
  </si>
  <si>
    <t>PJ04DEF00-8361</t>
  </si>
  <si>
    <t>[CarMediaApp] Volume level is not displayed on permanent card when Volume level is increase/decrease by 2 level while Spotify music is in pause state</t>
  </si>
  <si>
    <t>PJ04DEF00-8359</t>
  </si>
  <si>
    <t>PJ04DEF00-8357</t>
  </si>
  <si>
    <t>[System UI] Microphone settings screen is displayed when "Don't allow anyway" is selected on Google Assistant Microphone permission popup</t>
  </si>
  <si>
    <t>PJ04DEF00-8356</t>
  </si>
  <si>
    <t xml:space="preserve">[IVI] "Google Assistant" is displayed in "Allowed only while in use" list of Microphone settings screen when "Don't allow anyway" is selected on Google Assistant Microphone permission popup while â€œDisplay Modeâ€ screen is active </t>
  </si>
  <si>
    <t>PJ04DEF00-8355</t>
  </si>
  <si>
    <t>[BOOT] Google map screen is displayed in wide screen mode for a moment when ACC cycle is performed</t>
  </si>
  <si>
    <t>PJ04DEF00-8354</t>
  </si>
  <si>
    <t>[IVI] "Google Legal" screen is displayed for a moment followed by "Google Terms of Service" pop up window when Day/Night switch button is selected on Brightness Adjustment screen</t>
  </si>
  <si>
    <t>PJ04DEF00-8353</t>
  </si>
  <si>
    <t>[KEY] Software keyboard is not displayed when input method is set to "Multilingual typing" keyboard while Add Network Settings screen is active</t>
  </si>
  <si>
    <t>kpt_rajmane_go</t>
  </si>
  <si>
    <t>T20W</t>
  </si>
  <si>
    <t>PJ04DEF00-8351</t>
  </si>
  <si>
    <t>[System UI] Bluetooth Audio 'Grant Permission' popup is displayed when 'Back' face key is selected while Google Maps screen is active</t>
  </si>
  <si>
    <t>PJ04DEF00-8350</t>
  </si>
  <si>
    <t>[IVI] "Advance Settings" list screen automatically scrolls up when back button is selected from MCS while "Profiles &amp; accounts" screen is active</t>
  </si>
  <si>
    <t>PJ04DEF00-8341</t>
  </si>
  <si>
    <t>[KEY] Keyboard screen is not retained after selecting "Back" on Google voice typing screen</t>
  </si>
  <si>
    <t>PJ04DEF00-8340</t>
  </si>
  <si>
    <t>[SUW] "Turn on personal results" screen is displayed for moment and then Home screen is displayed when Tap on Google Assistant notification from B-zone</t>
  </si>
  <si>
    <t>PJ04DEF00-8339</t>
  </si>
  <si>
    <t>PJ04DEF00-8338</t>
  </si>
  <si>
    <t>[SPCCP] Black screen is displayed for few sec when ACC cycle is performed when CarPlay call is in progress</t>
  </si>
  <si>
    <t>PJ04DEF00-8337</t>
  </si>
  <si>
    <t>[SPCCP] CarPlay application is crashed when CarPlay Siri is initiated via iPhone side on Google Assistant (via SWC) for multiple times</t>
  </si>
  <si>
    <t>PJ04DEF00-8335</t>
  </si>
  <si>
    <t>[System UI] B-Zone is not operable while "Enter your password" screen is active</t>
  </si>
  <si>
    <t>PJ04DEF00-8334</t>
  </si>
  <si>
    <t>[AC] "Chrome Beta" app installation screen followed by Home screen is displayed when 'Back' button is selected from MCS</t>
  </si>
  <si>
    <t>PJ04DEF00-8333</t>
  </si>
  <si>
    <t>[System UI] B-zone &amp; Header is displayed as blank on Profile settings screen and Home screen when Back key is selected from MCS</t>
  </si>
  <si>
    <t>PJ04DEF00-8332</t>
  </si>
  <si>
    <t>[AC] Play Store is crashed when "My apps" is selected while multiple third party apps installation are in progress</t>
  </si>
  <si>
    <t>PJ04DEF00-8331</t>
  </si>
  <si>
    <t>[System UI] Back button freezes and Black screen appears on profile lock screen after remote call ends during CarPlay incoming call</t>
  </si>
  <si>
    <t>PJ04DEF00-8330</t>
  </si>
  <si>
    <t>[System UI] Software Keyboard is terminated when "Back" face key is selected while "Languages" popup is active</t>
  </si>
  <si>
    <t>PJ04DEF00-8326</t>
  </si>
  <si>
    <t>[Google Assistant] "Google assistant" is not initiated for User3 when Google assistant is selected from MCS</t>
  </si>
  <si>
    <t>PJ04DEF00-8323</t>
  </si>
  <si>
    <t>[PPP/GDPR] "Data permissions" popup is stacked (one on top of the next popup) with each tap of HondaLink from MCS</t>
  </si>
  <si>
    <t>PJ04DEF00-8321</t>
  </si>
  <si>
    <t>[System UI] Blank grey area from bottom of "Send feedback to Google" popup window on A-Zone keeps increasing in size when continuously selecting Google Assistant and Back button from MCS</t>
  </si>
  <si>
    <t>A14OSV_INFLOW_2026_WK8</t>
  </si>
  <si>
    <t>PJ04DEF00-8320</t>
  </si>
  <si>
    <t>[SUW] "Connect the Device" popup flickers on "List Jump" screen when "Finish setting up your profile" is performed from notification list screen while FM Radio is in progress</t>
  </si>
  <si>
    <t>PJ04DEF00-8319</t>
  </si>
  <si>
    <t>[KEY] Software Keyboard is dismissed when Language switching from "English" to "Arabic" via "language switching key" while "Enter your Password" screen is active</t>
  </si>
  <si>
    <t>PJ04DEF00-8315</t>
  </si>
  <si>
    <t>[KEY]  Software keyboard is dismissed automatically when â€œDay/Nightâ€ mode switch button is selected on Brightness adjustment screen while search languages screen is active</t>
  </si>
  <si>
    <t>PJ04DEF00-8314</t>
  </si>
  <si>
    <t>[System UI] "Spotify" screen is displayed on A-zone for a moment when "YouTube Music" app is selected from All Apps screen</t>
  </si>
  <si>
    <t>PJ04DEF00-8313</t>
  </si>
  <si>
    <t>kpt_dubey_an</t>
  </si>
  <si>
    <t>SourceoftheSameCaseID:PJ04DEF00-8131</t>
  </si>
  <si>
    <t>PJ04DEF00-8311</t>
  </si>
  <si>
    <t>[PRM] Black frame is partially displayed for a moment on User selection screen when "Change profile" is selected from notification list</t>
  </si>
  <si>
    <t>PJ04DEF00-8309</t>
  </si>
  <si>
    <t>[CarMediaApp] "YouTube Music is added to Home and All Apps" notification is displayed on Notification list screen even after uninstalling the YouTube Music app</t>
  </si>
  <si>
    <t>PJ04DEF00-8308</t>
  </si>
  <si>
    <t>[CarMediaApp] YT Music search screen is displayed with Spotify search screen Input text and predictive candidates when "YouTube Music" shortcut is selected from the MCS</t>
  </si>
  <si>
    <t>PJ04DEF00-8307</t>
  </si>
  <si>
    <t>[System UI] Scrollbar is stuck when scroll up operation is performed using scrollbar on 'Default Apps' screen when return back from SMS app screen</t>
  </si>
  <si>
    <t>PJ04DEF00-8306</t>
  </si>
  <si>
    <t>[Google Assistant] Google Assistant popup is stuck on Data sharing with Honda screen when Google Assistant is initiated from "MCS"</t>
  </si>
  <si>
    <t>PJ04DEF00-8305</t>
  </si>
  <si>
    <t>[HondaLink] Flicker is observed on the "Data sharing with Honda" screen when the scrollâ€‘down operation is performed using scroll bar</t>
  </si>
  <si>
    <t>KPIT_WK08_Out</t>
  </si>
  <si>
    <t>PJ04DEF00-8304</t>
  </si>
  <si>
    <t>[PRM] User Selection screen is displayed on entire A-zone &amp; B-zone</t>
  </si>
  <si>
    <t>PJ04DEF00-8303</t>
  </si>
  <si>
    <t>[PPP] "Data Sharing" icon is displayed on the status bar when "Data Sharing with Honda" option is Enabled</t>
  </si>
  <si>
    <t>PJ04DEF00-8302</t>
  </si>
  <si>
    <t>[HED] Downloading notification of Third-party app (Crunchyroll) is displaying two times in the Notification list screen while downloading is in progress</t>
  </si>
  <si>
    <t>PJ04DEF00-8301</t>
  </si>
  <si>
    <t>[SPCCP] CarPlay Phone screen is freezed followed by CarPlay Projection termination when an outgoing call is repeatedly initiated and terminated via ICB</t>
  </si>
  <si>
    <t>PJ04DEF00-8300</t>
  </si>
  <si>
    <t>[PRM] "Switching to HPA Switching profiles will be cancelled if the vehicle is in motion" text is displayed for a moment after OK is tapped on Disclaimer popup</t>
  </si>
  <si>
    <t>PJ04DEF00-8299</t>
  </si>
  <si>
    <t>[LNG] Custom Setup Wizard notification is displayed for a moment in English and dismissed on Notification list screen under system status</t>
  </si>
  <si>
    <t>PJ04DEF00-8297</t>
  </si>
  <si>
    <t>[KEY] Software Keyboard is not displayed on selecting password input area after ending ongoing HFT call</t>
  </si>
  <si>
    <t>PJ04DEF00-8296</t>
  </si>
  <si>
    <t>[KEY] Software Keyboard is not displayed when "Google voice typing" option is selected on "Choose input method" popup</t>
  </si>
  <si>
    <t>PJ04DEF00-8295</t>
  </si>
  <si>
    <t>[System UI] "Microphone setting is off." popup is terminated when Tap on â€œDay/Nightâ€ mode switch button on active "Display Mode"</t>
  </si>
  <si>
    <t>PJ04DEF00-8294</t>
  </si>
  <si>
    <t>[AC] Scroll bar is displayed for a moment on Play Store "Updates" screen when "My apps" is selected</t>
  </si>
  <si>
    <t>PJ04DEF00-8293</t>
  </si>
  <si>
    <t>[IVI] "Android is starting" is displayed followed by MCS and B-Zone black for some time when Factory Data Reset is performed</t>
  </si>
  <si>
    <t>PJ04DEF00-8285</t>
  </si>
  <si>
    <t>[PPP/GDPR]"Data Permissions" pop up is displayed on User selection screen when change profile is selected from notification list screen</t>
  </si>
  <si>
    <t>PJ04DEF00-8284</t>
  </si>
  <si>
    <t>A12_14_OSV</t>
  </si>
  <si>
    <t>PJ04DEF00-8275</t>
  </si>
  <si>
    <t>[KEY] Software Keyboard is not displayed when Password input field is selected on WiFi network Password screen</t>
  </si>
  <si>
    <t>PJ04DEF00-8263</t>
  </si>
  <si>
    <t>[System UI] "Advance Settings" screen is displayed instead of "FM" screen when back button is pressed while Profiles screen is active</t>
  </si>
  <si>
    <t>PJ04DEF00-8261</t>
  </si>
  <si>
    <t>[System UI] Customization screen is not displayed when long press on "Press &amp; Hold to Add" on MCS while CarPlay projection screen is active</t>
  </si>
  <si>
    <t>R7417_LRT</t>
  </si>
  <si>
    <t>PJ04DEF00-8259</t>
  </si>
  <si>
    <t>PJ04DEF00-8258</t>
  </si>
  <si>
    <t xml:space="preserve">[SUW] "Connect the Device" popup flickers on "List Jump" screen when â€œFinish setting up your profileâ€ is performed from notification list screen while FM Radio is in progress </t>
  </si>
  <si>
    <t>PJ04DEF00-8256</t>
  </si>
  <si>
    <t>[BT] Wireless Android Auto is not reconnected automatically when Bluetooth &amp; Wi-Fi is turned OFF from device side while wireless android auto is connected to ICB</t>
  </si>
  <si>
    <t>PJ04DEF00-8255</t>
  </si>
  <si>
    <t>3BHA</t>
  </si>
  <si>
    <t>PJ04DEF00-8254</t>
  </si>
  <si>
    <t>[MCS] DTV antenna error popup screen continues to be displayed when Back button is selected from MCS</t>
  </si>
  <si>
    <t>PJ04DEF00-8253</t>
  </si>
  <si>
    <t>PJ04DEF00-8247</t>
  </si>
  <si>
    <t>[SPCCP] Recent call list screen is displayed for a moment before returning to CarPlay outgoing Call screen when CarPlay outgoing call is initiated from recent call list screen</t>
  </si>
  <si>
    <t>PJ04DEF00-8240</t>
  </si>
  <si>
    <t>[IVI] Flicker is observed on A-zone when "General Settings" is selected from MCS while "Google Ads" popup is active</t>
  </si>
  <si>
    <t>PJ04DEF00-8237</t>
  </si>
  <si>
    <t>PJ04DEF00-8236</t>
  </si>
  <si>
    <t>[KEY] "Languages" popup is overlapped with B-zone while "Enter your password" screen is active</t>
  </si>
  <si>
    <t>PJ04DEF00-8234</t>
  </si>
  <si>
    <t>PJ04DEF00-8232</t>
  </si>
  <si>
    <t>[LNG] Profile setup option is displayed for a moment in English and dismissed on Notification list screen under system status</t>
  </si>
  <si>
    <t>A13_14_OSV</t>
  </si>
  <si>
    <t>PJ04DEF00-8231</t>
  </si>
  <si>
    <t>[IVI] Screen transits to Google settings screen when Google Assistant is initiated from MCS while PIN Authentication screen is active</t>
  </si>
  <si>
    <t>PJ04DEF00-8230</t>
  </si>
  <si>
    <t>PJ04DEF00-8229</t>
  </si>
  <si>
    <t>[CarMediaApp]  Page forward button are not displayed when list is scrolled till end of Down/Up while Spotify screen is active</t>
  </si>
  <si>
    <t>PJ04DEF00-8204</t>
  </si>
  <si>
    <t>PJ04DEF00-8202</t>
  </si>
  <si>
    <t>[IVI] "Google Assistant" is displayed in "Allowed only while in use" list of Microphone settings screen when "Don't allow anyway" is selected on Google Assistant Microphone permission popup while â€œDisplay Modeâ€ screen is active</t>
  </si>
  <si>
    <t>PJ04DEF00-8201</t>
  </si>
  <si>
    <t>PJ04DEF00-8198</t>
  </si>
  <si>
    <t>[KEY] Software Keyboard is dismissed when Language switching from "English" to "Canada" via "language switching key" while "Enter your Password" screen is active</t>
  </si>
  <si>
    <t>PJ04DEF00-8196</t>
  </si>
  <si>
    <t>[LNG] SMS read aloud is not audible when tap on unread SMS while default Assist App is set to "Alexa"</t>
  </si>
  <si>
    <t>36WA</t>
  </si>
  <si>
    <t>PJ04DEF00-8195</t>
  </si>
  <si>
    <t>[LNG] "Phone call is using the mic" notification is displayed in Brazilian Portuguese language on notification list screen during an active call while current language of ICB is set to "English"</t>
  </si>
  <si>
    <t>PJ04DEF00-8194</t>
  </si>
  <si>
    <t>PJ04DEF00-8192</t>
  </si>
  <si>
    <t>[System UI] CarPlay projection screen continues to be displayed when Back button is selected from MCS</t>
  </si>
  <si>
    <t>A14OSV_INFLOW_2026_WK7</t>
  </si>
  <si>
    <t>PJ04DEF00-8189</t>
  </si>
  <si>
    <t>[KEY]Software keyboard is relaunched automatically when "Day/Night" button is selected on the brightness adjustment bar</t>
  </si>
  <si>
    <t>3A0W</t>
  </si>
  <si>
    <t>PJ04DEF00-8174</t>
  </si>
  <si>
    <t>[SPCAA] Android Auto music automatically resumes playing when pause button is selected on Android Auto music screen</t>
  </si>
  <si>
    <t>PJ04DEF00-8172</t>
  </si>
  <si>
    <t xml:space="preserve"> [IVI] Scroll bar is not displayed on the "System" settings screen when User1 is logged in</t>
  </si>
  <si>
    <t>PJ04DEF00-8171</t>
  </si>
  <si>
    <t>[SUW] Disclaimer popup is displayed on Google services screen when creating new profile (User2)</t>
  </si>
  <si>
    <t>PJ04DEF00-8164</t>
  </si>
  <si>
    <t>[System UI] Blank grey area from bottom of  "Send feedback to Google" pop-up window on  A-Zone keeps increasing in size when continuously selecting Google Assistant and Back button from MCS</t>
  </si>
  <si>
    <t>PJ04DEF00-8155</t>
  </si>
  <si>
    <t>[USB] USB Video playback is resumed when "Google Assistant" is selected from MCS multiple times while USB video playback is pause state</t>
  </si>
  <si>
    <t>kpt_rajput_dh</t>
  </si>
  <si>
    <t>A14Degrade</t>
  </si>
  <si>
    <t>A14OSV_OUTFLOW_2026_WK8</t>
  </si>
  <si>
    <t>OSV_DVT_InScope</t>
  </si>
  <si>
    <t>OSVDVT_KPIT_ConfirmationOK</t>
  </si>
  <si>
    <t>SourceoftheSameCaseID:PJ04DEF00-5970</t>
  </si>
  <si>
    <t>PJ04DEF00-8150</t>
  </si>
  <si>
    <t>[System UI]Google Play store notification is not displayed on Notification list screen when 3rd party app downloading is in progress</t>
  </si>
  <si>
    <t>PJ04DEF00-8147</t>
  </si>
  <si>
    <t>[AC] Play Store is crashed when "My Apps" is selected while multiple third party apps installation are in progress</t>
  </si>
  <si>
    <t>PJ04DEF00-8145</t>
  </si>
  <si>
    <t>[BT] "Bluetooth is turned Off. Turn On Bluetooth to use this feature" popup is stuck for ~2 seconds when "OK" button is selected on popup</t>
  </si>
  <si>
    <t>PJ04DEF00-8144</t>
  </si>
  <si>
    <t>[PRM] Black screen is displayed on Owner profile A-zone for 10 seconds when user switching is performed from Owner -&gt;User 1 while Waze navigation installation is in progress</t>
  </si>
  <si>
    <t>PJ04DEF00-8136</t>
  </si>
  <si>
    <t>PJ04DEF00-8123</t>
  </si>
  <si>
    <t>PJ04DEF00-8120</t>
  </si>
  <si>
    <t>[HFT] Ongoing call timer is displayed for 4 more seconds when ongoing call is ended from Remote Phone</t>
  </si>
  <si>
    <t>PJ04DEF00-8118</t>
  </si>
  <si>
    <t>[SPCCP] Black screen appears on Aâ€‘zone when selecting CarPlay while the Voice Assistant is set to "None"</t>
  </si>
  <si>
    <t>PJ04DEF00-8115</t>
  </si>
  <si>
    <t>[System UI] Scroll bar is not displayed when cJSON is selected on Open Source Licenses page</t>
  </si>
  <si>
    <t>PJ04DEF00-8088</t>
  </si>
  <si>
    <t>R7408_LRT</t>
  </si>
  <si>
    <t>PJ04DEF00-8087</t>
  </si>
  <si>
    <t>[SPCCP] CarPlay contact card is getting stuck and not return to its normal state when contact is longâ€‘pressed and then slightly swiped to the left</t>
  </si>
  <si>
    <t>PJ04DEF00-8080</t>
  </si>
  <si>
    <t>[BTA] "Searching for device" &amp; "Initializing" popup is displayed two times when user switching is performed from Owner profile to User1 while Bluetooth audio screen is active</t>
  </si>
  <si>
    <t>A14OSV_INFLOW_2026_WK6</t>
  </si>
  <si>
    <t>PJ04DEF00-8079</t>
  </si>
  <si>
    <t>[CarMediaApp] Amazon music Authentication popup is displayed for a moment, when select any 3rd party application on home screen even though Amazon Music app is closed</t>
  </si>
  <si>
    <t>PJ04DEF00-8078</t>
  </si>
  <si>
    <t>[PRM] Black screen is displayed on Owner profile A-zone for 10 seconds when user switching is performed from Owner -&gt;User 2 while Waze navigation installation is in progress</t>
  </si>
  <si>
    <t>kpt_parmanik_su</t>
  </si>
  <si>
    <t>SourceoftheSameCaseID:PJ04DEF00-3090</t>
  </si>
  <si>
    <t>åŒä»¶_Wonâ€™tFix</t>
  </si>
  <si>
    <t>PJ04DEF00-8074</t>
  </si>
  <si>
    <t>[Google Assistant] Google Assistant voice chrome popâ€‘up unexpectedly expands in size within a few seconds after initialization</t>
  </si>
  <si>
    <t>PJ04DEF00-8073</t>
  </si>
  <si>
    <t>[PRM] "Guest user" name is displayed as "Visitante" instead of "Convidado" for Brazilian Portuguese language on change profile screen after entering valid PIN while Primary Authentication Screen is active</t>
  </si>
  <si>
    <t>PJ04DEF00-8065</t>
  </si>
  <si>
    <t>PJ04DEF00-8064</t>
  </si>
  <si>
    <t>[System UI] "Add new profile?" popup is terminated after tapping A-zone area outside the popup</t>
  </si>
  <si>
    <t>PJ04DEF00-8063</t>
  </si>
  <si>
    <t>[IDS] Answerback display of Normal IDS mode is not displayed on "Languages" popup when CAN signal C_IMG_IDS_REQ_ANSBACK=1 is sent to ICB</t>
  </si>
  <si>
    <t>PJ04DEF00-8062</t>
  </si>
  <si>
    <t>[System UI] "Clear Credentials" popup is not getting terminated when "Display Mode" option is selected from MCS</t>
  </si>
  <si>
    <t>PJ04DEF00-8061</t>
  </si>
  <si>
    <t>[SUW] Android Auto Disclaimer screen continues to display when SUW is initiated while Android Auto Disclaimer screen is active</t>
  </si>
  <si>
    <t>PJ04DEF00-8059</t>
  </si>
  <si>
    <t>PJ04DEF00-8057</t>
  </si>
  <si>
    <t>[IVI] Flicker is observed on A-zone when â€œGeneral Settingsâ€ is selected from MCS while â€œGoogle Adsâ€ popup is active</t>
  </si>
  <si>
    <t>PJ04DEF00-8056</t>
  </si>
  <si>
    <t>[System UI] "Enter your Password" screen is displayed when "General Settings" button is selected from MCS</t>
  </si>
  <si>
    <t>PJ04DEF00-8055</t>
  </si>
  <si>
    <t>[IVI] "Files" option on Storage screen does not respond to tap operation</t>
  </si>
  <si>
    <t>kpt_patra_mr</t>
  </si>
  <si>
    <t>PJ04DEF00-8053</t>
  </si>
  <si>
    <t>[IVI] Scroll bar is not displayed on "Google Automotive Keyboard" settings screen when MCS Back button is selected on "Language" settings screen</t>
  </si>
  <si>
    <t>PJ04DEF00-8050</t>
  </si>
  <si>
    <t>PJ04DEF00-8045</t>
  </si>
  <si>
    <t>[PRM] Manage Activity control screen is not scrollable when Manage activity control screen is launched from Google settings screen</t>
  </si>
  <si>
    <t>PJ04DEF00-8038</t>
  </si>
  <si>
    <t>[IVI]Scroll Up button is not displayed on Google Assistant settings screen</t>
  </si>
  <si>
    <t>PJ04DEF00-8032</t>
  </si>
  <si>
    <t>PJ04DEF00-8031</t>
  </si>
  <si>
    <t>PJ04DEF00-8024</t>
  </si>
  <si>
    <t>[MCS] "Assistant is not set" popâ€‘up is not displayed when Assistant button on MCS is pressed during active CarPlay call while Voice Assistant is set to "None"</t>
  </si>
  <si>
    <t>PJ04DEF00-8013</t>
  </si>
  <si>
    <t>[USB] Song list screen is displayed for a moment after selecting home from MCS while "A-Z List Jump" screen is active</t>
  </si>
  <si>
    <t>PJ04DEF00-8012</t>
  </si>
  <si>
    <t>[IVI] Advanced settings screen is displayed when Selecting "Health Connect" in Privacy settings</t>
  </si>
  <si>
    <t>PJ04DEF00-8009</t>
  </si>
  <si>
    <t>PJ04DEF00-8007</t>
  </si>
  <si>
    <t>[PRM] Error message "Try again in 30 seconds" is not displayed after entering incorrect PIN for 5 times with less than 4 digits on Lock screen</t>
  </si>
  <si>
    <t>PJ04DEF00-7857</t>
  </si>
  <si>
    <t>[System UI] Home screen is displayed when parking sensor popup is released while "Unable to connect to server" Pop-up on Hondalink screen is active</t>
  </si>
  <si>
    <t>LRT -&gt; Functional Composite Test</t>
  </si>
  <si>
    <t>PJ04DEF00-7856</t>
  </si>
  <si>
    <t>[AV] FM screen is displayed for a moment followed by Home screen in A-zone when audio source is changed from USB audio to FM from Meter simulator</t>
  </si>
  <si>
    <t>A14OSV_OUTFLOW_2026_WK4</t>
  </si>
  <si>
    <t>KPIT_2026_WK04_Out</t>
  </si>
  <si>
    <t>KPIT_CR_Impact</t>
  </si>
  <si>
    <t>PJ04DEF00-7854</t>
  </si>
  <si>
    <t>[System UI] Traffic Information screen is displayed instead of Home screen when Back button is selected from MCS while a transition is made from Traffic information to USB Screen</t>
  </si>
  <si>
    <t>PJ04DEF00-7853</t>
  </si>
  <si>
    <t>[KEY] Software Keyboard is not displayed when 'Google Voice Typing' is selected on Input language switching popup for 4 times</t>
  </si>
  <si>
    <t>PJ04DEF00-7851</t>
  </si>
  <si>
    <t>[WF] "No networks available" is displayed after Wi-fi list is refreshed when an incorrect password is entered</t>
  </si>
  <si>
    <t>PJ04DEF00-7850</t>
  </si>
  <si>
    <t>[System UI] "Choose Input Method" pop up flickers on phone landing page when "Phone" app shortcut is selected from MCS</t>
  </si>
  <si>
    <t>PJ04DEF00-7842</t>
  </si>
  <si>
    <t>[KEY] "Choose Input Method" popup reappears on "YouTube Music" screen when YouTube Music shortcut is selected from MCS</t>
  </si>
  <si>
    <t>PJ04DEF00-7832</t>
  </si>
  <si>
    <t>[BT] "Bluetooth is turned off." popup is displayed for a moment after granting permission to enable Bluetooth</t>
  </si>
  <si>
    <t>PJ04DEF00-7831</t>
  </si>
  <si>
    <t>PJ04DEF00-7830</t>
  </si>
  <si>
    <t>[SPCAA] Black Screen is displayed on A-Zone when "Go to Android Auto" is selected on "USB Unavailable" popup</t>
  </si>
  <si>
    <t>kpt_tanwar_sh</t>
  </si>
  <si>
    <t>PJ05DEF00æ¨ªå±•æ¸ˆ</t>
  </si>
  <si>
    <t>SourceoftheSameCaseID:PJ04DEF00-7722</t>
  </si>
  <si>
    <t>PJ04DEF00-7828</t>
  </si>
  <si>
    <t>[System UI] USB Music Library screen is displayed when back operation is performed from MCS</t>
  </si>
  <si>
    <t>PJ04DEF00-7827</t>
  </si>
  <si>
    <t>[KEY] "Choose input method popup" shifts upward when Day/Night button is selected on Brightness popup</t>
  </si>
  <si>
    <t>PJ04DEF00-7824</t>
  </si>
  <si>
    <t>PJ04DEF00-7818</t>
  </si>
  <si>
    <t>[PRM] Black screen is displayed for 5 seconds after entering PIN for User1 profile on primary authentication screen</t>
  </si>
  <si>
    <t>PJ04DEF00-7817</t>
  </si>
  <si>
    <t>PJ04DEF00-7816</t>
  </si>
  <si>
    <t>[SPCCP] Black screen is displayed for a moment 3 times on CarPlay screen after ending an ongoing call</t>
  </si>
  <si>
    <t>PJ04DEF00-7815</t>
  </si>
  <si>
    <t>[PRM] Black screen is displayed for 15 seconds followed by user profile switched to Owner instead of User2 when PIN for User 2 is entered on primary authentication screen</t>
  </si>
  <si>
    <t>A13LegacyDefect</t>
  </si>
  <si>
    <t>A14OSV_OUTFLOW_2026_WK7</t>
  </si>
  <si>
    <t>SourceoftheSameCaseID:PJ04DEF00-6320</t>
  </si>
  <si>
    <t>PJ04DEF00-7813</t>
  </si>
  <si>
    <t>[SUW] Flicker is observed on name your profile Screen when Google Assistant is initiated from MCS while language selection popup is active on software keyboard</t>
  </si>
  <si>
    <t>PJ04DEF00-7812</t>
  </si>
  <si>
    <t>[IDS] Answerback display of Normal IDS mode is not displayed on "Choose input method" popup when CAN signal C_IMG_IDS_REQ_ANSBACK=1 is sent to ICB</t>
  </si>
  <si>
    <t>PJ04DEF00-7811</t>
  </si>
  <si>
    <t>[CarMediaApp] "Radio.net" app Unknown Host exception text is displayed on B-zone card when ICB is not connected to internet</t>
  </si>
  <si>
    <t>PJ04DEF00-7809</t>
  </si>
  <si>
    <t>[SUW] "SUW Reopen Notification(Google as is)" disappeared from the notification list screen after switching the profile from Newly created User1 to Owner</t>
  </si>
  <si>
    <t>A13-A14_OSV</t>
  </si>
  <si>
    <t>PJ04DEF00-7808</t>
  </si>
  <si>
    <t>[IVI]Google assistant is initiated from MCS even though Microphone setting is disabled while 'Unable to connect to server' pop-up is active</t>
  </si>
  <si>
    <t>hm_kamochi_sh</t>
  </si>
  <si>
    <t>PJ04DEF00-7801</t>
  </si>
  <si>
    <t>[Boot] Blank screen is displayed on Play Store application screen when User switching is performed from Owner to User1 while Google Play Store application screen is active</t>
  </si>
  <si>
    <t>External_Factor</t>
  </si>
  <si>
    <t>SourceoftheSameCaseID:PJ04DEF00-4534</t>
  </si>
  <si>
    <t>PJ04DEF00-7800</t>
  </si>
  <si>
    <t>[AC] Fan speed is changed from "5" to "3" on Permanent card(Aircone Info Zone) when Google Assistant is initiated from MCS</t>
  </si>
  <si>
    <t>SourceoftheSameCaseID:PJ04DEF00-5707</t>
  </si>
  <si>
    <t>PJ04DEF00-7799</t>
  </si>
  <si>
    <t xml:space="preserve">[System UI] "Google Assistant" settings list scrolls up automatically when Day mode button is selected on Brightness Adjustment screen </t>
  </si>
  <si>
    <t>PJ04DEF00-7796</t>
  </si>
  <si>
    <t>[PRM] Black screen displayed followed by ICB reboot when user switching is performed from User 1 -&gt; Owner (HPA) from lock screen after repeated User switch 2 times</t>
  </si>
  <si>
    <t>SourceoftheSameCaseID:PJ04DEF00-7364</t>
  </si>
  <si>
    <t>PJ04DEF00-7792</t>
  </si>
  <si>
    <t>[HAC] Alexa session is not started when initiated from MCS while â€œChoose input methodâ€ popup is active</t>
  </si>
  <si>
    <t>A14OSV_OUTFLOW_2026_WK5</t>
  </si>
  <si>
    <t>PJ04DEF00-7791</t>
  </si>
  <si>
    <t>[AVC] Home screen is displayed when audio source is changed to USB from YouTube Music</t>
  </si>
  <si>
    <t>PJ04DEF00-7790</t>
  </si>
  <si>
    <t>[PRM] "Guest user" name is displayed as "Visitante" instead of "Convidado" for Brazilian Portuguese language on change profile screen after entering valid PIN while  Primary Authentication Screen  is active</t>
  </si>
  <si>
    <t>PJ04DEF00-7787</t>
  </si>
  <si>
    <t>[Google Assistant] Google Assistant talkback popup flickers over Alexa disclaimer screen when Alexa icon is selected on MCS</t>
  </si>
  <si>
    <t>PJ04DEF00-7786</t>
  </si>
  <si>
    <t>PJ04DEF00-7785</t>
  </si>
  <si>
    <t>PJ04DEF00-7784</t>
  </si>
  <si>
    <t>[SUW] White screen is displayed for short duration(~5 seconds) when "Google Terms of Service" is selected on Google terms screen</t>
  </si>
  <si>
    <t>PJ04DEF00-7779</t>
  </si>
  <si>
    <t>PJ04DEF00-7777</t>
  </si>
  <si>
    <t>[HED] B-zone header is not operable when selected while user selection screen is active</t>
  </si>
  <si>
    <t>PJ04DEF00-7775</t>
  </si>
  <si>
    <t>[SPCAA] Android Auto message notification screen is displayed continuously when Back button is selected from MCS while message notification screen is displayed</t>
  </si>
  <si>
    <t>PJ04DEF00-7769</t>
  </si>
  <si>
    <t>[WF] "Select a 2.4GHz Wi-Fi network in order to use Wi-Fi and Apple CarPlay simultaneously" Popup is displayed when "Wi-Fi" setting option is selected</t>
  </si>
  <si>
    <t>PJ04DEF00-7768</t>
  </si>
  <si>
    <t>[KEY] Autofill password prompt is not getting dismissed once user starts entering the password from software keypad</t>
  </si>
  <si>
    <t>PJ04DEF00-7767</t>
  </si>
  <si>
    <t>PJ04DEF00-7766</t>
  </si>
  <si>
    <t>[HFT] "Choose input method" popup is displayed for a moment on Android Auto in call screen when "Answer" button is selected on Android Auto incoming call screen</t>
  </si>
  <si>
    <t>PJ04DEF00-7765</t>
  </si>
  <si>
    <t>PJ04DEF00-7764</t>
  </si>
  <si>
    <t>[AMFM] FM HD Radio information is not displayed in FM Station List screen after refreshing the list</t>
  </si>
  <si>
    <t>PJ04DEF00-7760</t>
  </si>
  <si>
    <t>[IVI] "Allow Google Assistant to record audio?" popup flickers after selecting back button from MCS</t>
  </si>
  <si>
    <t>A14OSV_INFLOW_2026_WK2</t>
  </si>
  <si>
    <t>PJ04DEF00-7759</t>
  </si>
  <si>
    <t>[AMFM] Choose input method popup flickers on FM main screen when FM is selected from MCS</t>
  </si>
  <si>
    <t>PJ04DEF00-7758</t>
  </si>
  <si>
    <t>[AC] "OK" button on the "Something went wrong with QR code sign-in" popup is not operable when access point(Mobile hotspot) is disabled from the device side</t>
  </si>
  <si>
    <t>PJ04DEF00-7756</t>
  </si>
  <si>
    <t>[MCS] Back button from MCS is not operable on FM station list screen</t>
  </si>
  <si>
    <t>PJ04DEF00-7754</t>
  </si>
  <si>
    <t>PJ04DEF00-7749</t>
  </si>
  <si>
    <t>[BT] Blank screen is displayed on A-Zone when OK button is selected while Bluetooth confirmation screen is active</t>
  </si>
  <si>
    <t>A14OSV_OUTFLOW_2026_WK3</t>
  </si>
  <si>
    <t>SourceoftheSameCaseID:PJ04DEF00-7244</t>
  </si>
  <si>
    <t>PJ04DEF00-7746</t>
  </si>
  <si>
    <t>[System UI] Google Assistant Microphone permission popup is terminated after tapping A-zone area outside the popup</t>
  </si>
  <si>
    <t>PJ04DEF00-7743</t>
  </si>
  <si>
    <t>PJ04DEF00-7742</t>
  </si>
  <si>
    <t>[SUW] Setup-Wizard interrupt screen is not dismissed when back button is pressed from MCS while Add Network (Advance) screen is active</t>
  </si>
  <si>
    <t>PJ04DEF00-7740</t>
  </si>
  <si>
    <t>PJ04DEF00-7736</t>
  </si>
  <si>
    <t>[KEY] "Choose input method" popup is not initiated when the language switch key is long-pressed</t>
  </si>
  <si>
    <t>PJ04DEF00-7732</t>
  </si>
  <si>
    <t>[SPCCP] CarPlay incoming call notification dismisses immediately when second call is initiated from remote Phone while CarPlay Call screen is active</t>
  </si>
  <si>
    <t>PJ04DEF00-7731</t>
  </si>
  <si>
    <t>[System UI] General Settings screen displayed with flicker when selected from MCS while Google assistant voice chrome pop-up is active</t>
  </si>
  <si>
    <t>PJ04DEF00-7730</t>
  </si>
  <si>
    <t>[HAC] Bass Slider right button(+) is operable while an Alexa VR session is active</t>
  </si>
  <si>
    <t>hm_kurihara_yu</t>
  </si>
  <si>
    <t>PJ04DEF00-7729</t>
  </si>
  <si>
    <t>PJ04DEF00-7684</t>
  </si>
  <si>
    <t>[Touch Control] "Black Screen" is displayed for few seconds on "Choose a lock type" screen when owner is selected from profiles screen</t>
  </si>
  <si>
    <t>kpt_prasad_ra</t>
  </si>
  <si>
    <t>A14OSV_INFLOW_2025_WK52</t>
  </si>
  <si>
    <t>A14OSV_OUTFLOW_2025_WK52</t>
  </si>
  <si>
    <t>KPIT_WK52_Out</t>
  </si>
  <si>
    <t>R7407_LRT</t>
  </si>
  <si>
    <t>SourceoftheSameCaseID:PJ04DEF00-7315</t>
  </si>
  <si>
    <t>PJ04DEF00-7683</t>
  </si>
  <si>
    <t>[Android Auto] Black Screen is displayed on A-Zone when "Go to Android Auto" is selected on "USB Unavailable" popup</t>
  </si>
  <si>
    <t>PJ04DEF00-7682</t>
  </si>
  <si>
    <t>[KEY] Software Keyboard is not displayed when 'Google Voice Typing' is selected on Input language switching popup for 5 times</t>
  </si>
  <si>
    <t>A14OSV_INFLOW_2025_WK51</t>
  </si>
  <si>
    <t>PJ04DEF00-7681</t>
  </si>
  <si>
    <t>PJ04DEF00-7680</t>
  </si>
  <si>
    <t>[PRM] "Profiles" Screen is displayed for a moment followed by "Connect the Device" Pop-up twice while switching Profile from Owner to Guest</t>
  </si>
  <si>
    <t>PJ04DEF00-7678</t>
  </si>
  <si>
    <t>[PRM] "Add new profile" popup is not displayed when "Add profile" is selected from Profile selection screen</t>
  </si>
  <si>
    <t>PJ04DEF00-7677</t>
  </si>
  <si>
    <t>[System UI]"Change profile" option is displayed in reactive display state for a moment when "profile setting" is selected from MCS</t>
  </si>
  <si>
    <t>PJ04DEF00-7672</t>
  </si>
  <si>
    <t>[Boot] Blank screen is displayed on Play Store application screen when User switching is performed from Owner to User1 two times while Google Play Store application screen is active</t>
  </si>
  <si>
    <t>PJ04DEF00-7669</t>
  </si>
  <si>
    <t>[System UI]"Unable to connect to server" Pop-up screen is not displayed again when parking sensor popup is released while "Unable to connect to server" Pop-up screen is active</t>
  </si>
  <si>
    <t>PJ04DEF00-7668</t>
  </si>
  <si>
    <t>[TSU] Home screen is displayed when 'Wi-Fi Hotspot' application shortcut is selected from MCS</t>
  </si>
  <si>
    <t>SourceoftheSameCaseID:PJ04DEF00-7398</t>
  </si>
  <si>
    <t>PJ04DEF00-7667</t>
  </si>
  <si>
    <t>[CarMediaApp] Primary authentication screen is displayed after selecting "Remove adds" button on "Road Trip FRVR" application</t>
  </si>
  <si>
    <t>PJ04DEF00-7666</t>
  </si>
  <si>
    <t>PJ04DEF00-7664</t>
  </si>
  <si>
    <t>PJ04DEF00-7663</t>
  </si>
  <si>
    <t>[PRM] "Add new profile?" popup is shifted towards right and returned back to its position when "cancel" button is selected on "Connect the Device" popup</t>
  </si>
  <si>
    <t>PJ04DEF00-7662</t>
  </si>
  <si>
    <t>[SUW] MCS and Black B-zone area is displayed on "Welcome and Language Selection" screen when "finish setting up your profile" button is selected from Notification list screen</t>
  </si>
  <si>
    <t>PJ04DEF00-7661</t>
  </si>
  <si>
    <t>[DTV] CarPlay Music screen is displayed instead of DTV screen when DTV is selected immediately while Google Assistant is initiated from MCS</t>
  </si>
  <si>
    <t>PJ04DEF00-7660</t>
  </si>
  <si>
    <t>[KEY] Software Keyboard is not displayed when 'Edit profile name' input field is selected</t>
  </si>
  <si>
    <t>PJ04DEF00-7658</t>
  </si>
  <si>
    <t>[AMFM] FM screen is displayed after 2 seconds when Audio source switching from AM to FM is performed using SWC</t>
  </si>
  <si>
    <t>PJ04DEF00-7656</t>
  </si>
  <si>
    <t>[System UI] "Uninstalling Spotify..." popup is not displayed fully and shifted up for a moment while uninstalling is in progress</t>
  </si>
  <si>
    <t>PJ04DEF00-7655</t>
  </si>
  <si>
    <t>[DAB] SlideShow continues to display on image area of DAB landing page while SlideShow setting is set to OFF</t>
  </si>
  <si>
    <t>PJ04DEF00-7654</t>
  </si>
  <si>
    <t>[DD] CarPlay Phone keypad is operable when vehicle is in motion</t>
  </si>
  <si>
    <t>PJ04DEF00-7651</t>
  </si>
  <si>
    <t>PJ04DEF00-7645</t>
  </si>
  <si>
    <t>PJ04DEF00-7643</t>
  </si>
  <si>
    <t>[PRM]"Change Profile" option remains in pressed state and Notification list is not transitted to User selection screen when "Change Profile" is selected after user is switched from User1-&gt;Owner profile</t>
  </si>
  <si>
    <t>PJ04DEF00-7642</t>
  </si>
  <si>
    <t>[AC] Google sign in screen is displayed in Full screen for a moment on User1 when user is switched from Owner to User1</t>
  </si>
  <si>
    <t>PJ04DEF00-7632</t>
  </si>
  <si>
    <t>[IVI] Google Assistant Microphone permission popup flickers for a moment when Day/Night mode button is selected on Brightness Adjustment screen</t>
  </si>
  <si>
    <t>A14OSV_OUTFLOW_2026_WK6</t>
  </si>
  <si>
    <t>SourceoftheSameCaseID:PJ04DEF00-7261</t>
  </si>
  <si>
    <t>PJ04DEF00-7612</t>
  </si>
  <si>
    <t>PJ04DEF00-7602</t>
  </si>
  <si>
    <t>[Google Assistant] Google assistant voice chrome popup is dismissed immediately When initiating Google Assistant from MCS while Google Play sign in screen is active</t>
  </si>
  <si>
    <t>cre_kataoka_ju</t>
  </si>
  <si>
    <t>PJ04DEF00-7600</t>
  </si>
  <si>
    <t>PJ04DEF00-7589</t>
  </si>
  <si>
    <t>[SPCAA] SMS notification is not displayed on the Android Auto Maps screen when SMS is received while Android Auto navigation route guidance is in progress</t>
  </si>
  <si>
    <t>PJ04DEF00-7477</t>
  </si>
  <si>
    <t>[Revert Fix] - [BT] "Failed to turn on Bluetooth." toast popup is displayed when Google Assistant is selected from MCS while Bluetooth is getting enabled</t>
  </si>
  <si>
    <t>kpt_sreenivasula_ha</t>
  </si>
  <si>
    <t>KPIT_WK35_Out</t>
  </si>
  <si>
    <t>R1410_LRT</t>
  </si>
  <si>
    <t>PJ04DEF00-7346</t>
  </si>
  <si>
    <t xml:space="preserve">[SUW] "Finish Profile Setup" option disappears when reenters into Manage Profile screen after Back button is pressed on set-up wizard screen of Owner Profile </t>
  </si>
  <si>
    <t>R1414_LRT</t>
  </si>
  <si>
    <t>PJ04DEF00-7330</t>
  </si>
  <si>
    <t>KPIT_TriageDone</t>
  </si>
  <si>
    <t>PJ04DEF00-7329</t>
  </si>
  <si>
    <t>A14OSV_SourceoftheSameCase</t>
  </si>
  <si>
    <t>PJ04DEF00-7327</t>
  </si>
  <si>
    <t>[SPCCP] Wireless CarPlay ongoing call on ICB is continued as BT on going call after performing ignition cycle</t>
  </si>
  <si>
    <t>PJ04DEF00-7315</t>
  </si>
  <si>
    <t>[PRM] "Black Screen" is displayed for few seconds on "Choose a lock type" screen when owner is selected from profiles screen</t>
  </si>
  <si>
    <t>3BWT_UK_MP_triage_to_su3</t>
  </si>
  <si>
    <t>A14SU1_triage_to_su3</t>
  </si>
  <si>
    <t>PJ04DEF00-7310</t>
  </si>
  <si>
    <t>[LNG] Black screen is displayed for 2 sec on ICB when "Change Language" button is selected on Disclaimer screen while Factory Data Reset is performed</t>
  </si>
  <si>
    <t>A14SU1_triage_to_su2</t>
  </si>
  <si>
    <t>PJ04DEF00-7303</t>
  </si>
  <si>
    <t>[SUW] MCS and blank B-Zone are displayed on "customize your profile" screen after dismissing the parking sensor popup interrupt</t>
  </si>
  <si>
    <t>Hondakeyboard</t>
  </si>
  <si>
    <t>VendorInputMethodService</t>
  </si>
  <si>
    <t>PJ04DEF00-7301</t>
  </si>
  <si>
    <t>[SPCCP] WCP connection process is not started after selecting CarPlay icon of registered device from "Manage Device connections" screen</t>
  </si>
  <si>
    <t>PJ04DEF00-7300</t>
  </si>
  <si>
    <t>[PRM] Owner (HPA) profile is displayed for few seconds when user switching is performed from Owner (HPA) -&gt;User4</t>
  </si>
  <si>
    <t>A14SU1_triage_to_26PF</t>
  </si>
  <si>
    <t>DefectNotReproduced</t>
  </si>
  <si>
    <t>PA_ISSUE_LOGIN</t>
  </si>
  <si>
    <t>PA_ISSUE_LOGIN_Lv3</t>
  </si>
  <si>
    <t>PJ04DEF00-7297</t>
  </si>
  <si>
    <t>[BT] Blank screen is displayed on A-zone continuously after selecting "OK" button on Turn On Bluetooth confirmation popup</t>
  </si>
  <si>
    <t>KPIT_WK49_Out</t>
  </si>
  <si>
    <t>PJ04DEF00-7292</t>
  </si>
  <si>
    <t>R7414_LRT</t>
  </si>
  <si>
    <t>PJ04DEF00-7291</t>
  </si>
  <si>
    <t>PJ04DEF00-7289</t>
  </si>
  <si>
    <t>A14SU1_triage</t>
  </si>
  <si>
    <t>PJ04DEF00-7286</t>
  </si>
  <si>
    <t>[IVI] "Grant permission" popup is not displayed when Alexa is selected from MCS while Location setting is set to OFF</t>
  </si>
  <si>
    <t>KPIT_2026_WK06_Planned</t>
  </si>
  <si>
    <t>PJ04DEF00-7285</t>
  </si>
  <si>
    <t>[SUW] "Turn on personal results" screen is displayed after selecting "Next" on "You're signed in" screen</t>
  </si>
  <si>
    <t>kpt_miraje_sh</t>
  </si>
  <si>
    <t>3BWT_UK_MP_triage_to_a14other</t>
  </si>
  <si>
    <t>A14SU1_triage_not_applicable</t>
  </si>
  <si>
    <t>KPIT_WK49_Planned</t>
  </si>
  <si>
    <t>PJ04DEF00-7283</t>
  </si>
  <si>
    <t>A14SU1_triage_to_a15osv</t>
  </si>
  <si>
    <t>KPIT_WK50_Planned</t>
  </si>
  <si>
    <t>PJ04DEF00-7280</t>
  </si>
  <si>
    <t>[HFT] "Bluetooth is turned off" pop up is displayed for a moment on Phone App after switching from Owner -&gt; User1 -&gt; Owner profile while Bluetooth is "ON" for Owner profile</t>
  </si>
  <si>
    <t>PJ04DEF00-7279</t>
  </si>
  <si>
    <t>[HOM] Scrollbar is operable on System settings screen when scroll operation via scroll up arrow &amp; scroll thumb is performed simultaneously while vehicle is in motion</t>
  </si>
  <si>
    <t>PJ04DEF00-7278</t>
  </si>
  <si>
    <t>[PRM] Home screen is displayed for a moment, before it displays the last screen (Profile Settings screen) when user switching is performed from Owner -&gt; User1 -&gt; Owner</t>
  </si>
  <si>
    <t>kpt_keskar_at</t>
  </si>
  <si>
    <t>PJ04DEF00-7262</t>
  </si>
  <si>
    <t>[B-zone] 'Manage device connection' screen is displayed for a moment when swiping FM audio card from B-zone to A-zone while Android Auto disclaimer screen is active</t>
  </si>
  <si>
    <t>PJ04DEF00-7261</t>
  </si>
  <si>
    <t xml:space="preserve">[IVI] Google Assistant Microphone permission popup flickers for a moment when Day/Night mode button is selected on Brightness Adjustment screen </t>
  </si>
  <si>
    <t>PJ04DEF00-7260</t>
  </si>
  <si>
    <t>PJ04DEF00-7257</t>
  </si>
  <si>
    <t>[System UI] "Works with Health Connect" text is cut off on All compatible apps screen</t>
  </si>
  <si>
    <t>PJ04DEF00-7256</t>
  </si>
  <si>
    <t>[RWC] "Setting..." telop along with Back button on MCS is displayed for a moment on RWC screen while language switching from English-&gt; Portuguese is in progress</t>
  </si>
  <si>
    <t>PJ04DEF00-7255</t>
  </si>
  <si>
    <t>PJ04DEF00-7253</t>
  </si>
  <si>
    <t>[IVI] Scroll bar is displayed for a moment on checking for update screen for Health connect app</t>
  </si>
  <si>
    <t>kpt_raj_ri</t>
  </si>
  <si>
    <t>PJ04DEF00-7252</t>
  </si>
  <si>
    <t>PJ04DEF00-7250</t>
  </si>
  <si>
    <t>[SND] Latency with Background screen is observed for a moment before displaying "Bass / Mid / Treble" reset to default popup after terminating LWC interruption</t>
  </si>
  <si>
    <t>PJ04DEF00-7248</t>
  </si>
  <si>
    <t>PJ04DEF00-7245</t>
  </si>
  <si>
    <t>PJ04DEF00-7242</t>
  </si>
  <si>
    <t>[System UI] Google Assistant app icon on Home screen is changed after a second when user is switched from Owner to Guest</t>
  </si>
  <si>
    <t>PJ04DEF00-7240</t>
  </si>
  <si>
    <t xml:space="preserve">[System UI] "Google Assistant" settings list scrolls down automatically when "Back" button is selected while "Assistant languages" settings screen is active </t>
  </si>
  <si>
    <t>PJ04DEF00-7239</t>
  </si>
  <si>
    <t>PJ04DEF00-7236</t>
  </si>
  <si>
    <t>[IVI] "Clear Storage" button is disabled on selecting "Clear Cache" button in Advanced Settings for AM application</t>
  </si>
  <si>
    <t>3BWT_UK_MP_triage_to_26PF</t>
  </si>
  <si>
    <t>PJ04DEF00-7232</t>
  </si>
  <si>
    <t>PJ04DEF00-7231</t>
  </si>
  <si>
    <t>PJ04DEF00-7230</t>
  </si>
  <si>
    <t>[IVI] User added Preset channels are displayed in AM application even after clearing the storage by selecting "Clear Storage" button in Advanced Settings for AM application</t>
  </si>
  <si>
    <t>PJ04DEF00-7224</t>
  </si>
  <si>
    <t>[SPCAA]  Volume is increased on Device side when "increase the volume to maximum" command is given to google assistant while Spotify music playback is in progress on android auto projection screen</t>
  </si>
  <si>
    <t>PJ04DEF00-7220</t>
  </si>
  <si>
    <t>[BTA] Audio source is getting changed to Android auto when Android auto icon of registered device is selected  from manage device connection screen</t>
  </si>
  <si>
    <t>PJ04DEF00-7218</t>
  </si>
  <si>
    <t>kpt_khiyani_gr</t>
  </si>
  <si>
    <t>PJ04DEF00-7197</t>
  </si>
  <si>
    <t>[SUW] "Turn on personal results"  screen is displayed after selecting "Next" on "You're signed in" screen</t>
  </si>
  <si>
    <t>A14OSV_INFLOW_2025_WK47</t>
  </si>
  <si>
    <t>A14OSV_OUTFLOW_2025_WK50</t>
  </si>
  <si>
    <t>R7415_LRT</t>
  </si>
  <si>
    <t>SourceoftheSameCaseID:PJ04DEF00-7285</t>
  </si>
  <si>
    <t>PJ04DEF00-7186</t>
  </si>
  <si>
    <t>[RWC] "Settingâ€¦" telop along with Back button on MCS is displayed for a moment on RWC screen while language switching from English-&gt; Portuguese is in progress</t>
  </si>
  <si>
    <t>PJ04DEF00-7145</t>
  </si>
  <si>
    <t>PJ04DEF00-7132</t>
  </si>
  <si>
    <t>PJ04DEF00-7127</t>
  </si>
  <si>
    <t>PJ04DEF00-7125</t>
  </si>
  <si>
    <t>[PRM] Owner profile is displayed for a moment before switching to Guest profile when ACC cycle is performed  while Guest profile is Active</t>
  </si>
  <si>
    <t>PJ04DEF00-7122</t>
  </si>
  <si>
    <t xml:space="preserve">[KEY] Software Keyboard is not displayed when 'Edit profile name' input field is selected </t>
  </si>
  <si>
    <t>SourceoftheSameCaseID:PJ04DEF00-6775</t>
  </si>
  <si>
    <t>PJ04DEF00-7121</t>
  </si>
  <si>
    <t>[SND] DTV audio is not audible when ACC cycle is performed while audio zone is set to Driver Only</t>
  </si>
  <si>
    <t>apn_kobayakawa_sh</t>
  </si>
  <si>
    <t>A14OSV_OUTFLOW_2025_WK48</t>
  </si>
  <si>
    <t>SourceoftheSameCaseID:PJ04DEF00-1244</t>
  </si>
  <si>
    <t>PJ04DEF00-7119</t>
  </si>
  <si>
    <t>PJ04DEF00-7110</t>
  </si>
  <si>
    <t>[SUW] MCS and Black B-zone area is displayed on â€œWelcome and Language Selectionâ€ screen when "finish setting up your profile" button is selected from Notification list screen</t>
  </si>
  <si>
    <t>PJ04DEF00-7098</t>
  </si>
  <si>
    <t>kpt_joarder_so</t>
  </si>
  <si>
    <t>SourceoftheSameCaseID:PJ04DEF00-6835</t>
  </si>
  <si>
    <t>PJ04DEF00-7096</t>
  </si>
  <si>
    <t>[VEH] "é§è»Šä½ç½®ç™ºè¦‹æ™‚ã®ãŠçŸ¥ã‚‰ã›ãƒ–ã‚¶ãƒ¼" is displayed as "ON" on ICB when "é§è»Šä½ç½®ç™ºè¦‹æ™‚ã®ãŠçŸ¥ã‚‰ã›ãƒ–ã‚¶ãƒ¼" with value "1" is sent from Vehicle Settings CAN Simulator</t>
  </si>
  <si>
    <t>PJ04DEF00-7083</t>
  </si>
  <si>
    <t>PJ04DEF00-7070</t>
  </si>
  <si>
    <t>[PRM] "Welcome and language selection" screen of setup wizard is displayed for a moment before displaying Disclaimer popup</t>
  </si>
  <si>
    <t>kpt_sidhardhan_ji</t>
  </si>
  <si>
    <t>PJ04DEF00-7064</t>
  </si>
  <si>
    <t>[AMFM] Rendering issue is observed on FM screen when switching from BT Audio from MCS</t>
  </si>
  <si>
    <t>PJ04DEF00-7057</t>
  </si>
  <si>
    <t>PJ04DEF00-7053</t>
  </si>
  <si>
    <t>PJ04DEF00-7051</t>
  </si>
  <si>
    <t>SourceoftheSameCaseID:PJ04DEF00-7253</t>
  </si>
  <si>
    <t>PJ04DEF00-7046</t>
  </si>
  <si>
    <t>SourceoftheSameCaseID:PJ04DEF00-7230</t>
  </si>
  <si>
    <t>PJ04DEF00-7045</t>
  </si>
  <si>
    <t>PJ04DEF00-7042</t>
  </si>
  <si>
    <t>kpt_a_pr</t>
  </si>
  <si>
    <t>SourceoftheSameCaseID:PJ04DEF00-7279</t>
  </si>
  <si>
    <t>PJ04DEF00-7041</t>
  </si>
  <si>
    <t>SourceoftheSameCaseID:PJ04DEF00-7232</t>
  </si>
  <si>
    <t>PJ04DEF00-7039</t>
  </si>
  <si>
    <t>[System UI] Google Assistant app icon and text on Home screen is changed after 3 seconds when user is switched from Owner to Guest</t>
  </si>
  <si>
    <t>PJ04DEF00-7027</t>
  </si>
  <si>
    <t>A14OSV_OUTFLOW_2025_WK49</t>
  </si>
  <si>
    <t>PJ04DEF00-7022</t>
  </si>
  <si>
    <t>PJ04DEF00-7019</t>
  </si>
  <si>
    <t>A14OSV_INFLOW_WK47</t>
  </si>
  <si>
    <t>PJ04DEF00-7013</t>
  </si>
  <si>
    <t>[BOOT] USB playback is not audible when opening animation is in progress</t>
  </si>
  <si>
    <t>SourceoftheSameCaseID:PJ04DEF00-6807</t>
  </si>
  <si>
    <t>PJ04DEF00-6999</t>
  </si>
  <si>
    <t>[AMFM] FM audio and Google Assistant voice input response are audible at the same time after pressing the audio switch from OFF-&gt;ON while Google Assistant voice input response is playing</t>
  </si>
  <si>
    <t>R1413_LRT</t>
  </si>
  <si>
    <t>PJ04DEF00-6998</t>
  </si>
  <si>
    <t>[Personal Setting]" Settings will be loaded after Power ON" text message is displayed on Lock screen for User4 profile even though vehicle power is turned ON</t>
  </si>
  <si>
    <t>KPIT_WK48_Planned</t>
  </si>
  <si>
    <t>PersonalSettingV4</t>
  </si>
  <si>
    <t>PJ04DEF00-6959</t>
  </si>
  <si>
    <t>PJ04DEF00-6956</t>
  </si>
  <si>
    <t>A14OSV_INFLOW_WK46</t>
  </si>
  <si>
    <t>SourceoftheSameCaseID:PJ04DEF00-4949</t>
  </si>
  <si>
    <t>PJ04DEF00-6935</t>
  </si>
  <si>
    <t>[SUW] "Customize your profile" screen flickers during Setup Wizard</t>
  </si>
  <si>
    <t>PJ04DEF00-6869</t>
  </si>
  <si>
    <t>[PRM] Profile Name initial icon "ãƒ¦-2" text is displayed outside text area/circle</t>
  </si>
  <si>
    <t>R7406_LRT</t>
  </si>
  <si>
    <t>SourceoftheSameCaseID:PJ04DEF00-6799</t>
  </si>
  <si>
    <t>PJ04DEF00-6857</t>
  </si>
  <si>
    <t>[HLP] Screen flickers after pressing Allow option on "Allow HondaLink to make and manage phone calls?" popup</t>
  </si>
  <si>
    <t>A14OSV_OUTFLOW_2026_WK2</t>
  </si>
  <si>
    <t>SourceoftheSameCaseID:PJ04DEF00-2724</t>
  </si>
  <si>
    <t>PJ04DEF00-6855</t>
  </si>
  <si>
    <t>[SPCAA] Spotify music from Android auto projection screen is not played after selecting "Play" button</t>
  </si>
  <si>
    <t>PJ04DEF00-6850</t>
  </si>
  <si>
    <t>[PRM] "Delete this profile?" pop up stuck for ~2 Sec when "Delete" option is selected on popup</t>
  </si>
  <si>
    <t>SourceoftheSameCaseID:PJ04DEF00-6157</t>
  </si>
  <si>
    <t>PJ04DEF00-6846</t>
  </si>
  <si>
    <t>[Google Assistant] Google voice prompt 'Do you want to reply?' plays in US English even when the system language is set to Mexican Spanish</t>
  </si>
  <si>
    <t>A14OSV_INFLOW_WK45</t>
  </si>
  <si>
    <t>PJ04DEF00-6799</t>
  </si>
  <si>
    <t>[PRM] Profile Name initial icon "ã‚ ã‚" is displayed as cut off on User selection screen</t>
  </si>
  <si>
    <t>kpt_rajasekaran_ra</t>
  </si>
  <si>
    <t>KPIT_WK47_Planned</t>
  </si>
  <si>
    <t>PJ11DEF00æ¨ªå±•æ¸ˆ</t>
  </si>
  <si>
    <t>Target_A14-12VF-SU1</t>
  </si>
  <si>
    <t>Target_A14-13VF-SU1</t>
  </si>
  <si>
    <t>Target_A14-SU1</t>
  </si>
  <si>
    <t>PJ04DEF00-6339</t>
  </si>
  <si>
    <t>R1412_LRT</t>
  </si>
  <si>
    <t>PJ04DEF00-6338</t>
  </si>
  <si>
    <t>[System UI] "Change profile" option is displayed in reactive display state for a moment when "profile setting" is selected from MCS</t>
  </si>
  <si>
    <t>PJ04DEF00-6334</t>
  </si>
  <si>
    <t>[MCS] "Back" button is stuck and not operable when selected from MCS while "Profiles" screen is active</t>
  </si>
  <si>
    <t>PJ04DEF00-6331</t>
  </si>
  <si>
    <t>[PRM] Owner profile remains logged in when user switching is performed from Owner -&gt; Guest</t>
  </si>
  <si>
    <t>PA_ISSUE_LOGIN_testcase_exist</t>
  </si>
  <si>
    <t>PJ04DEF00-6329</t>
  </si>
  <si>
    <t>[HFT] "Alexa Settings" screen is displayed for moment and then "Alexa Music Playback" screen is displayed when incoming call is ignored while "Alexa Settings" screen is active</t>
  </si>
  <si>
    <t>PJ04DEF00-6328</t>
  </si>
  <si>
    <t>[HFT] "Unable to swap calls" text is displayed when the connection is switched from wireless CarPlay to Bluetooth while call waiting screen is active</t>
  </si>
  <si>
    <t>KPIT_WK44_Out</t>
  </si>
  <si>
    <t>PJ04DEF00-6327</t>
  </si>
  <si>
    <t>kpt_tile_sa</t>
  </si>
  <si>
    <t>PJ04DEF00-6326</t>
  </si>
  <si>
    <t>[SPCPP] CarPlay call screen remains displayed when "Back" button is tapped while CarPlay call screen is active on SUW screen</t>
  </si>
  <si>
    <t>PJ04DEF00-6325</t>
  </si>
  <si>
    <t>[IVI] "Allow Vendor Extension service to access this device's location?" popup is Flickers when "back" button is selected</t>
  </si>
  <si>
    <t>kpt_gaikwad_ma</t>
  </si>
  <si>
    <t>PJ04DEF00-6324</t>
  </si>
  <si>
    <t>[KEY] "Choose input method" popup is not dismissed when disconnecting the USB device from ICB</t>
  </si>
  <si>
    <t>PJ04DEF00-6323</t>
  </si>
  <si>
    <t>[PRM] User profile is switched to User 1 for some-time when user switching is performed from User 1 -&gt; Owner</t>
  </si>
  <si>
    <t>KPIT_WK45_Out</t>
  </si>
  <si>
    <t>PA_ISSUE_LOGIN_testcase_confirm</t>
  </si>
  <si>
    <t>PJ04DEF00-6322</t>
  </si>
  <si>
    <t>[System UI] "Home" screen is displayed when "Back" button is selected from MCS while "Date &amp; Time" screen is active</t>
  </si>
  <si>
    <t>PJ04DEF00-6321</t>
  </si>
  <si>
    <t>[App Center] Crunchyroll app is not displayed on Home screen when profile switching is performed from Owner -&gt; User 1-&gt; Owner while app installation is 67% completed</t>
  </si>
  <si>
    <t>PJ04DEF00-6320</t>
  </si>
  <si>
    <t>[PRM] Black screen is displayed on A-zone for 5 sec followed by full ICB black screen when profile is switched from Owner to User1 while multiple apps installation is in progress</t>
  </si>
  <si>
    <t>kpt_kotian_hr</t>
  </si>
  <si>
    <t>PA_ISSUE_LOGIN_Lv4</t>
  </si>
  <si>
    <t>PA_ISSUE_LOGIN_testcase_none</t>
  </si>
  <si>
    <t>PJ04DEF00-6319</t>
  </si>
  <si>
    <t>[System UI] "FM" screen is displayed when "Back" button is selected from MCS while "Phone" screen is active</t>
  </si>
  <si>
    <t>PJ04DEF00-6310</t>
  </si>
  <si>
    <t>[WF] Keyboard screen is not dismissed when [Done] button is selected on Keyboard screen</t>
  </si>
  <si>
    <t>A14OSV_INFLOW_WK42</t>
  </si>
  <si>
    <t>SourceoftheSameCaseID:PJ04DEF00-5729</t>
  </si>
  <si>
    <t>PJ04DEF00-6309</t>
  </si>
  <si>
    <t>[App Center]Crunchyroll app is not displayed on Home screen when profile switching is performed from Owner -&gt; User 1-&gt; Owner while app installation is 99% completed</t>
  </si>
  <si>
    <t>A14OSV_INFLOW_WK41</t>
  </si>
  <si>
    <t>PJ04DEF00-6305</t>
  </si>
  <si>
    <t>PJ04DEF00-6304</t>
  </si>
  <si>
    <t>[PRM] User 1(HPA) home screen is displayed for a moment followed by Owner profile home screen and black screen when user switching is performed from User 1(HPA) -&gt; Owner</t>
  </si>
  <si>
    <t>A14OSV_OUTFLOW_WK41</t>
  </si>
  <si>
    <t>KPIT_WK41_Out</t>
  </si>
  <si>
    <t>SourceoftheSameCaseID:PJ04DEF00-5887</t>
  </si>
  <si>
    <t>PJ04DEF00-6302</t>
  </si>
  <si>
    <t>PA_ISSUE_LOGIN_Lv_other</t>
  </si>
  <si>
    <t>PJ04DEF00-6299</t>
  </si>
  <si>
    <t>[BOOT] "Unable to display camera image" popup is displayed for a moment on Honda opening animation and on disclaimer screen when ACC cycle is performed</t>
  </si>
  <si>
    <t>A14OSV_OUTFLOW_WK42</t>
  </si>
  <si>
    <t>SourceoftheSameCaseID:PJ04DEF00-2587</t>
  </si>
  <si>
    <t>PJ04DEF00-6298</t>
  </si>
  <si>
    <t>[SPCCP] CarPlay outgoing calling screen is displayed twice when outgoing call is initiated from Recents call list of CarPlay</t>
  </si>
  <si>
    <t>PJ04DEF00-6296</t>
  </si>
  <si>
    <t>kpt_pandhare_pr</t>
  </si>
  <si>
    <t>PJ04DEF00-6293</t>
  </si>
  <si>
    <t>PJ04DEF00-6292</t>
  </si>
  <si>
    <t>[PRM] Primary authentication followed by black screen is displayed for few seconds before logged in to Guest profile when C_VK_MODE signal with value '3' is sent to ICB</t>
  </si>
  <si>
    <t>PJ04DEF00-6290</t>
  </si>
  <si>
    <t>PJ04DEF00-6288</t>
  </si>
  <si>
    <t>[PRM] "Owner" profile is logged in instead of switching to "Guest" profile when ACC cycle is performed while deleting "User1" profile</t>
  </si>
  <si>
    <t>PA_ISSUE_LOGIN_Lv5</t>
  </si>
  <si>
    <t>PJ04DEF00-6287</t>
  </si>
  <si>
    <t>[SUW] "Back" button from MCS is not operable on "Name your profile" screen when "Google Assistant" is initiated from MCS</t>
  </si>
  <si>
    <t>PJ04DEF00-6285</t>
  </si>
  <si>
    <t>PJ04DEF00-6284</t>
  </si>
  <si>
    <t>A14NL_ISSUE</t>
  </si>
  <si>
    <t>PA_ISSUE_LOGIN_NOT</t>
  </si>
  <si>
    <t>PJ04DEF00-6282</t>
  </si>
  <si>
    <t>PJ04DEF00-6281</t>
  </si>
  <si>
    <t>PJ04DEF00-6257</t>
  </si>
  <si>
    <t>PJ04DEF00-6236</t>
  </si>
  <si>
    <t>PJ04DEF00-6235</t>
  </si>
  <si>
    <t>PJ04DEF00-6234</t>
  </si>
  <si>
    <t xml:space="preserve">[System UI] "Home" screen is displayed when "Back" button is selected from MCS while "Date &amp; Time" screen is active </t>
  </si>
  <si>
    <t>PJ04DEF00-6231</t>
  </si>
  <si>
    <t>[SUW] "Set up a profile lock" screen is displayed when CarPlay Siri is terminated automatically on "Choose your PIN" screen</t>
  </si>
  <si>
    <t>KPIT_WK44_Planned</t>
  </si>
  <si>
    <t>PJ04DEF00-6228</t>
  </si>
  <si>
    <t>[SPCCP] CarPlay Siri is not initiated on ICB when launched from device side while Google Assistant is active</t>
  </si>
  <si>
    <t>PJ04DEF00-6227</t>
  </si>
  <si>
    <t>[IVI] "Allow Vendor Extension service to access this device's location?"  popup is Flickers when "back" button is selected</t>
  </si>
  <si>
    <t>PJ04DEF00-6220</t>
  </si>
  <si>
    <t>A14OSV_INFLOW_WK40</t>
  </si>
  <si>
    <t>PJ04DEF00-6204</t>
  </si>
  <si>
    <t>PJ04DEF00-6203</t>
  </si>
  <si>
    <t>[SPCAA] Black screen is displayed on A-zone when "Android Auto" app shortcut is selected from MCS while native outgoing call screen is active</t>
  </si>
  <si>
    <t>PJ04DEF00-6186</t>
  </si>
  <si>
    <t>[MCS] Black screen is displayed on A-Zone for 2 minutes while switching between Google assistant, CarPlay and FM from MCS</t>
  </si>
  <si>
    <t>SourceoftheSameCaseID:PJ04DEF00-5720</t>
  </si>
  <si>
    <t>PJ04DEF00-6185</t>
  </si>
  <si>
    <t>[System UI] Privacy list screen automatically scrolls down when google assistant voice chrome popup is terminated</t>
  </si>
  <si>
    <t>PJ04DEF00-6176</t>
  </si>
  <si>
    <t>[SPCCP] Wireless CarPlay Projection Screen is not launched when ongoing call is switched from BT to Carplay from manage device connections screen</t>
  </si>
  <si>
    <t>PJ04DEF00-6173</t>
  </si>
  <si>
    <t>kpt_nandyala_sa</t>
  </si>
  <si>
    <t>SourceoftheSameCaseID:PJ04DEF00-6331</t>
  </si>
  <si>
    <t>PJ04DEF00-6167</t>
  </si>
  <si>
    <t>[SPCCP] CarPlay incoming call screen is displayed after a second when Home icon is selected on CarPlay projection screen</t>
  </si>
  <si>
    <t>PJ04DEF00-6162</t>
  </si>
  <si>
    <t>[Internavi (KJ)] "Authentication with the server failed" popup flickers when pressed on back button from MCS while Internavi top screen is active</t>
  </si>
  <si>
    <t>PJ04DEF00-6160</t>
  </si>
  <si>
    <t>[LNG] The text "Select user account" and "Password" in password field on lock screen are not translated to selected language when the language is changed from English to PortuguÃªs</t>
  </si>
  <si>
    <t>PJ04DEF00-6159</t>
  </si>
  <si>
    <t>[SPCCP] Black screen is displayed for a moment on A-zone and B-zone when CarPlay navigation screen is launched from B-zone while MCS Customization screen is active</t>
  </si>
  <si>
    <t>PJ04DEF00-6158</t>
  </si>
  <si>
    <t>[LNG] "Google Play Protect" notification in Notification list screen is displayed in Arabic language when current system language is set to English</t>
  </si>
  <si>
    <t>PJ04DEF00-6157</t>
  </si>
  <si>
    <t>PJ04DEF00-6156</t>
  </si>
  <si>
    <t>[SUW] "Back" button from MCS is not operable on software keyboard "Choose input method" popup while "Name your profile" screen is active</t>
  </si>
  <si>
    <t>PJ04DEF00-6132</t>
  </si>
  <si>
    <t>PJ04DEF00-6128</t>
  </si>
  <si>
    <t>[SPCCP] Black screen is displayed for a moment on A-Zone and B-Zone when call is initiated from remote phone while user switching is performed</t>
  </si>
  <si>
    <t>PJ04DEF00-6124</t>
  </si>
  <si>
    <t>PJ04DEF00-6109</t>
  </si>
  <si>
    <t>A14OSV_INFLOW_WK39</t>
  </si>
  <si>
    <t>PJ04DEF00-6104</t>
  </si>
  <si>
    <t>[AMFM] YouTube Music is displayed when FM audio source is selected from Home screen</t>
  </si>
  <si>
    <t>SourceoftheSameCaseID:PJ04DEF00-4340</t>
  </si>
  <si>
    <t>PJ04DEF00-6101</t>
  </si>
  <si>
    <t xml:space="preserve">[HFT] "Alexa Settings" screen is displayed for moment and then "Alexa Music Playback" screen is displayed when incoming call is ignored while "Alexa Settings" screen is active </t>
  </si>
  <si>
    <t>PJ04DEF00-6100</t>
  </si>
  <si>
    <t>[KEY] Screen flickers and Voice input screen is not displayed when microphone key is pressed on software keyboard</t>
  </si>
  <si>
    <t>PJ04DEF00-6098</t>
  </si>
  <si>
    <t>[SUW] "Finish Profile Setup" option disappears when reenters into Manage Profile screen  after Back button is pressed on set-up wizard screen of Owner Profile</t>
  </si>
  <si>
    <t>kpt_dhoke_pr</t>
  </si>
  <si>
    <t>SourceoftheSameCaseID:PJ04DEF00-6312</t>
  </si>
  <si>
    <t>PJ04DEF00-6093</t>
  </si>
  <si>
    <t>PJ04DEF00-6090</t>
  </si>
  <si>
    <t>A14OSV_OUTFLOW_WK40</t>
  </si>
  <si>
    <t>KPIT_WK40_Out</t>
  </si>
  <si>
    <t>LRT_Automation</t>
  </si>
  <si>
    <t>SourceoftheSameCaseID:PJ04DEF00-5797</t>
  </si>
  <si>
    <t>PJ04DEF00-6087</t>
  </si>
  <si>
    <t>[SPCAA] Black screen is displayed for 3 seconds followed by Android Auto projection screen when Android Auto VR is initiated using Steering wheel switch while DTV top screen is active</t>
  </si>
  <si>
    <t>PJ04DEF00-6085</t>
  </si>
  <si>
    <t>[IVI] "Send feedback to Google" screen is flickered for a moment and Back button remains highlighted for few seconds when Back operation is performed after "Send feedback to Google" is selected on Google settings screen</t>
  </si>
  <si>
    <t>SourceoftheSameCaseID:PJ04DEF00-5928</t>
  </si>
  <si>
    <t>PJ04DEF00-6083</t>
  </si>
  <si>
    <t>[PRM] "Android is starting" screen is displayed continuously when profile is switched from Owner to Guest</t>
  </si>
  <si>
    <t>A14OSV_OUTFLOW_WK44</t>
  </si>
  <si>
    <t>SourceoftheSameCaseID:PJ04DEF00-6041</t>
  </si>
  <si>
    <t>PJ04DEF00-6079</t>
  </si>
  <si>
    <t>[System UI] "Factory data reset" popup is displayed after disengaging LWC which was engaged on "Factory data reset confirmation" popup</t>
  </si>
  <si>
    <t>SourceoftheSameCaseID:PJ04DEF00-6018</t>
  </si>
  <si>
    <t>[System UI] "Factory data reset" popup is displayed after disconnecting ongoing call which was initiated on "Factory data reset confirmation" popup</t>
  </si>
  <si>
    <t>PJ04DEF00-6076</t>
  </si>
  <si>
    <t>[SUW] "Confirm your password" screen is displayed instead of "Choose your password" screen when "Use a password" option is selected on "Setup a profile lock" screen</t>
  </si>
  <si>
    <t>SourceoftheSameCaseID:PJ04DEF00-5906</t>
  </si>
  <si>
    <t>PJ04DEF00-6068</t>
  </si>
  <si>
    <t>SourceoftheSameCaseID:PJ04DEF00-5773</t>
  </si>
  <si>
    <t>PJ04DEF00-6032</t>
  </si>
  <si>
    <t>R1411_LRT</t>
  </si>
  <si>
    <t>PJ04DEF00-6031</t>
  </si>
  <si>
    <t>PJ04DEF00-6018</t>
  </si>
  <si>
    <t>PJ04DEF00-6016</t>
  </si>
  <si>
    <t>[HED] 2 new messages are showing as unread in notification list screen even though all messages are read via assistant</t>
  </si>
  <si>
    <t>PJ04DEF00-6015</t>
  </si>
  <si>
    <t>[KEY] Keyboard and Password field is getting disappeared when "Google Voice Typing" option is selected on "Choose input method" popup</t>
  </si>
  <si>
    <t>PJ04DEF00-6011</t>
  </si>
  <si>
    <t>[SND] Latency with Background screen is observed for a moment before displaying "Bass / Mid / Treble" reset to default popup after terminating BT in-progress call</t>
  </si>
  <si>
    <t>PJ04DEF00-6010</t>
  </si>
  <si>
    <t>[SPCCP] "Turn ON Location Services to allow map to determine your location" popup is getting closed before allowing user to take any action on CarPlay projection screen</t>
  </si>
  <si>
    <t>kpt_kulkarni_su</t>
  </si>
  <si>
    <t>PJ04DEF00-6004</t>
  </si>
  <si>
    <t>[SUW] Black screen is displayed for 10 seconds after selecting "Accept" button on Setup Wizard "System-wide Permission Settings" screen</t>
  </si>
  <si>
    <t>SourceoftheSameCaseID:PJ04DEF00-5012</t>
  </si>
  <si>
    <t>PJ04DEF00-5975</t>
  </si>
  <si>
    <t>[CarMediaApp] YouTube Music search screen displays 'Media isn't available for this list' even though Google sign process is completed with a Premium account</t>
  </si>
  <si>
    <t>PJ04DEF00-5970</t>
  </si>
  <si>
    <t>[USB] USB music playback state changes automatically from pause to play state when Google Assistant is initiated and terminated from MCS multiple times(3-4 times)</t>
  </si>
  <si>
    <t>3BWT_UK_MP_triage_to_a15osv</t>
  </si>
  <si>
    <t>PJ04DEF00-5930</t>
  </si>
  <si>
    <t>[SUW] Back button is not operable on "Sign in to Google" screen when back arrow is selected while "Google" Sign in process is incomplete</t>
  </si>
  <si>
    <t>A14OSV_INFLOW_WK38</t>
  </si>
  <si>
    <t>R7405_LRT</t>
  </si>
  <si>
    <t>SourceoftheSameCaseID:PJ04DEF00-5898</t>
  </si>
  <si>
    <t>PJ04DEF00-5917</t>
  </si>
  <si>
    <t>SourceoftheSameCaseID:PJ04DEF00-6204</t>
  </si>
  <si>
    <t>PJ04DEF00-5916</t>
  </si>
  <si>
    <t>A14OSV_OUTFLOW_WK43</t>
  </si>
  <si>
    <t>PJ04DEF00-5914</t>
  </si>
  <si>
    <t>SourceoftheSameCaseID:PJ04DEF00-6016</t>
  </si>
  <si>
    <t>PJ04DEF00-5911</t>
  </si>
  <si>
    <t xml:space="preserve">[System UI] Unread messages count icon in SMS app is cut-off with reply icon when more than 10 messages are received </t>
  </si>
  <si>
    <t>PJ04DEF00-5909</t>
  </si>
  <si>
    <t xml:space="preserve">[Personal Setting] User Notification for Personal Settings of Seat function is not displayed while switching user profile from Owner to Guest </t>
  </si>
  <si>
    <t>PJ04DEF00-5897</t>
  </si>
  <si>
    <t>kpt_gulhane_ga</t>
  </si>
  <si>
    <t>SourceoftheSameCaseID:PJ04DEF00-6015</t>
  </si>
  <si>
    <t>PJ04DEF00-5886</t>
  </si>
  <si>
    <t>kpt_bharadwaj_nik</t>
  </si>
  <si>
    <t>PJ04DEF00-5884</t>
  </si>
  <si>
    <t>[SPCCP] Wireless CarPlay ongoing call on ICB  is continued as BT on going call after performing ignition cycle</t>
  </si>
  <si>
    <t>PJ04DEF00-5883</t>
  </si>
  <si>
    <t>[BT] Bluetooth device deletion confirmation popup is not displayed when Multi-view camera screen is terminated</t>
  </si>
  <si>
    <t>PJ04DEF00-5882</t>
  </si>
  <si>
    <t>kpt_yadav_sa</t>
  </si>
  <si>
    <t>PJ04DEF00-5877</t>
  </si>
  <si>
    <t>PJ04DEF00-5868</t>
  </si>
  <si>
    <t>PJ04DEF00-5866</t>
  </si>
  <si>
    <t>[System UI] 'Prime Video' app shortcut in All Apps list screen is displaying as 'checked ' after unchecking 'Prime Video' app shortcut and relaunching 'All Apps'</t>
  </si>
  <si>
    <t>PJ04DEF00-5858</t>
  </si>
  <si>
    <t>SourceoftheSameCaseID:PJ04DEF00-6032</t>
  </si>
  <si>
    <t>PJ04DEF00-5704</t>
  </si>
  <si>
    <t>[AMFM] Station name on FM Main screen is not changing after switching to different frequency without station name through preset</t>
  </si>
  <si>
    <t>KPIT_WK38_Out</t>
  </si>
  <si>
    <t>KPIT_WK38_Planned</t>
  </si>
  <si>
    <t>PJ04DEF00-5699</t>
  </si>
  <si>
    <t>[WuW] Black screen is displayed for 2 sec when Siri is initiated using "Hey Siri" command after performing Battery cycle while wired CarPlay is connected</t>
  </si>
  <si>
    <t>stn_nagatsuka_tom</t>
  </si>
  <si>
    <t>PJ04DEF00-5616</t>
  </si>
  <si>
    <t>[SUW] "SUW Reopen Notification(Google as is)" disappeared from the notification list screen after performing ignition cycle</t>
  </si>
  <si>
    <t>PJ04DEF00-5615</t>
  </si>
  <si>
    <t>[SUW] The text "Name your profile" is cut-off on "Name your profile" screen while "Language" popup is active after selecting language switching icon on software keyboard while "Language" popup is active</t>
  </si>
  <si>
    <t>PJ04DEF00-5597</t>
  </si>
  <si>
    <t>[HOM] Two Spotify app shortcut is displayed on Home screen after selecting blank downloading app shortcut when language is changed from "English" to "EspaÃ±ol"</t>
  </si>
  <si>
    <t>kpt_pote_vi</t>
  </si>
  <si>
    <t>PJ04DEF00-5567</t>
  </si>
  <si>
    <t>[Google Assistant] Google maps POI screen is displayed when Start navigation is selected for second time from Suggestion card</t>
  </si>
  <si>
    <t>KPIT_WK37_Out</t>
  </si>
  <si>
    <t>KPIT_WK37_Planned</t>
  </si>
  <si>
    <t>PJ04DEF00-5564</t>
  </si>
  <si>
    <t>[SUW] SUW restart notification remains even though SUW is complete</t>
  </si>
  <si>
    <t>KPIT_WK35_Planned</t>
  </si>
  <si>
    <t>PJ04DEF00-5473</t>
  </si>
  <si>
    <t>[SUW]"Back" button from MCS is not operable on "Languages" popup when language switching icon is selected from software keyboard on "Name your profile" screen</t>
  </si>
  <si>
    <t>KPIT_WK36_Planned</t>
  </si>
  <si>
    <t>PJ04DEF00-5470</t>
  </si>
  <si>
    <t>[HFT] Phone Contacts are displayed on "Contacts" screen when selecting "Cancel" button on "Grant Permission" pop up while Contact permission is disabled</t>
  </si>
  <si>
    <t>PJ04DEF00-5468</t>
  </si>
  <si>
    <t>kpt_jagtap_pr</t>
  </si>
  <si>
    <t>PJ04DEF00-5463</t>
  </si>
  <si>
    <t>[BT] Phone is not reconnecting via Bluetooth automatically after performing user switch from "Owner" to "User1" while same phone is already connected as Bluetooth in "Owner" profile</t>
  </si>
  <si>
    <t>PJ04DEF00-5462</t>
  </si>
  <si>
    <t>[System UI] End expression Animation is not displayed when scroll(slide up) operation is performed on "Advanced Settings" screen</t>
  </si>
  <si>
    <t>PJ04DEF00-5461</t>
  </si>
  <si>
    <t>[System UI] Screen flicker is observed when illumination information is turned OFF/ON while the primary authentication screen is active</t>
  </si>
  <si>
    <t>A14OSV_INFLOW_WK35</t>
  </si>
  <si>
    <t>A14OSV_OUTFLOW_WK36</t>
  </si>
  <si>
    <t>KPIT_WK39_Planned</t>
  </si>
  <si>
    <t>PJ04DEF00-5460</t>
  </si>
  <si>
    <t>[PRM] Primary authentication screen is displayed for few seconds (7 secs) before displaying Disclaimer screen when creating a new user (User1) while "Owner" profile is logged in</t>
  </si>
  <si>
    <t>PJ04DEF00-5459</t>
  </si>
  <si>
    <t>[PRM] Black screen is displayed for 15 sec after switching the profile between Owner (HPA) -&gt; User 1 multiple times(6 times) on pre-launch screen</t>
  </si>
  <si>
    <t>PJ04DEF00-5458</t>
  </si>
  <si>
    <t>[HFT] "Garbled" text is displayed on "Ending Call" screen when selecting "Phone" App after ending HFT call from In call screen</t>
  </si>
  <si>
    <t>PJ04DEF00-5445</t>
  </si>
  <si>
    <t>[SUW] "SUW Reopen Notification(Honda)" is displayed twice on notification list screen</t>
  </si>
  <si>
    <t>kpt_kumar_po</t>
  </si>
  <si>
    <t>30AX</t>
  </si>
  <si>
    <t>KPIT_WK40_Planned</t>
  </si>
  <si>
    <t>KPIT_WK41_Planned</t>
  </si>
  <si>
    <t>KPIT_WK42_Planned</t>
  </si>
  <si>
    <t>KPIT_WK43_Planned</t>
  </si>
  <si>
    <t>KPIT_WK45_Planned</t>
  </si>
  <si>
    <t>PJ04DEF00-5436</t>
  </si>
  <si>
    <t>[SPCAA] Black screen is displayed after selecting "Mic" icon on Android Auto projection screen when notifications are dismissed by clicking "Dismiss All" button from notifications list</t>
  </si>
  <si>
    <t>PJ04DEF00-5426</t>
  </si>
  <si>
    <t>[MCS] "Press and Hold to add" and VR icon option is displayed on MCS for 9 sec after entering PIN on user authentication screen for owner profile</t>
  </si>
  <si>
    <t>CONFIRMATION NG</t>
  </si>
  <si>
    <t>KPIT_WK39_Out</t>
  </si>
  <si>
    <t>PJ04DEF00-5420</t>
  </si>
  <si>
    <t>A14OSV_MP_triage</t>
  </si>
  <si>
    <t>KPIT_WK36_Out</t>
  </si>
  <si>
    <t>OSVDVT_KPIT_ConfirmationNG</t>
  </si>
  <si>
    <t>R7413_LRT</t>
  </si>
  <si>
    <t>SourceoftheSameCaseID:PJ04DEF00-5470</t>
  </si>
  <si>
    <t>PJ04DEF00-5419</t>
  </si>
  <si>
    <t>[SUW] "Profile setup can't be completed while driving" toast message is not displayed after selecting "Finish setting up your profile" notification from notification list" while driving restrictions is applied</t>
  </si>
  <si>
    <t>PJ04DEF00-5416</t>
  </si>
  <si>
    <t>[PRM] "Profile settings" screen is shifted toward A-zone after selecting "Ok" button on disclaimer popup when user profile is switched from Owner to User 1</t>
  </si>
  <si>
    <t>PJ04DEF00-5414</t>
  </si>
  <si>
    <t>SourceoftheSameCaseID:PJ04DEF00-5458</t>
  </si>
  <si>
    <t>PJ04DEF00-5405</t>
  </si>
  <si>
    <t>[TSU] "Wireless CarPlay" projection is not displayed when "Apple CarPlay" button is selected from MCS while POI "Destination List screen" is active</t>
  </si>
  <si>
    <t>A14OSV_INFLOW_WK34</t>
  </si>
  <si>
    <t>A14OSV_OUTFLOW_WK35</t>
  </si>
  <si>
    <t>SourceoftheSameCaseID:PJ04DEF00-4953</t>
  </si>
  <si>
    <t>PJ04DEF00-5404</t>
  </si>
  <si>
    <t>A14OSV_MP_triage_to_su3</t>
  </si>
  <si>
    <t>A14OSV_OUTFLOW_WK37</t>
  </si>
  <si>
    <t>SourceoftheSameCaseID:PJ04DEF00-5416</t>
  </si>
  <si>
    <t>PJ04DEF00-5389</t>
  </si>
  <si>
    <t>[Wi-Fi(Station)]"Autofill" Tooltip message for Network SSID field overlaps with "Add Network (Advance)" text on Header while scroll down operation is performed</t>
  </si>
  <si>
    <t>PJ04DEF00-5367</t>
  </si>
  <si>
    <t>[HED] User name initial for User2 profile on header area is displayed as "U" when user switching is performed from User1 to User2</t>
  </si>
  <si>
    <t>PJ04DEF00-5345</t>
  </si>
  <si>
    <t>SourceoftheSameCaseID:PJ04DEF00-5615</t>
  </si>
  <si>
    <t>PJ04DEF00-5344</t>
  </si>
  <si>
    <t>A14OSV_MP_triage_to_su2</t>
  </si>
  <si>
    <t>SourceoftheSameCaseID:PJ04DEF00-5389</t>
  </si>
  <si>
    <t>PJ04DEF00-5340</t>
  </si>
  <si>
    <t>[SUW] Black screen is displayed for a moment when Google Assistant is initiated on Welcome and Language Selection screen</t>
  </si>
  <si>
    <t>30AY-MAP</t>
  </si>
  <si>
    <t>SourceoftheSameCaseID:PJ04DEF00-5239</t>
  </si>
  <si>
    <t>PJ04DEF00-5336</t>
  </si>
  <si>
    <t>[SUW] "Back" button from MCS is not operable on "Languages" popup when language switching icon is selected from software keyboard on "Name your profile" screen</t>
  </si>
  <si>
    <t>SourceoftheSameCaseID:PJ04DEF00-5473</t>
  </si>
  <si>
    <t>PJ04DEF00-5331</t>
  </si>
  <si>
    <t>[SPCAA] Android Auto is continuously connecting and disconnecting automatically when selecting Android Auto icon from Manage Device Connections screen while Phone is connected through Bluetooth</t>
  </si>
  <si>
    <t>SourceoftheSameCaseID:PJ04DEF00-1729</t>
  </si>
  <si>
    <t>PJ04DEF00-5330</t>
  </si>
  <si>
    <t>SourceoftheSameCaseID:PJ04DEF00-5463</t>
  </si>
  <si>
    <t>PJ04DEF00-5327</t>
  </si>
  <si>
    <t>PJ04DEF00-5322</t>
  </si>
  <si>
    <t>[BT] "Bluetooth is turned off" pop up is displayed for a moment after switching from Owner -&gt; User1 -&gt; Owner profile while Bluetooth is "ON" for Owner profile</t>
  </si>
  <si>
    <t>PJ04DEF00-5320</t>
  </si>
  <si>
    <t>[LNG] The text "Please log in to use Spotify" is displayed in English Language in B-Zone when language is changed from English to EspaÃ±ol</t>
  </si>
  <si>
    <t>3PApp_L3</t>
  </si>
  <si>
    <t>PJ04DEF00-5319</t>
  </si>
  <si>
    <t>[System UI] Application count on advanced settings "Apps" screen is not updated when an app(Spotify) is uninstalled from Spotify app info screen</t>
  </si>
  <si>
    <t>PJ04DEF00-5316</t>
  </si>
  <si>
    <t>[BT] "Failed to turn on Bluetooth." toast popup is displayed when Google Assistant is selected from MCS while Bluetooth is getting enabled</t>
  </si>
  <si>
    <t>PJ04DEF00-5314</t>
  </si>
  <si>
    <t>[Trip Computer] "Delete" button text is misaligned (shifted upward) on "Trip A History will be deleted" popup when profile setup is completed from notification list screen</t>
  </si>
  <si>
    <t>PJ04DEF00-5313</t>
  </si>
  <si>
    <t>kpt_mulla2_am</t>
  </si>
  <si>
    <t>SourceoftheSameCaseID:PJ04DEF00-5616</t>
  </si>
  <si>
    <t>PJ04DEF00-5311</t>
  </si>
  <si>
    <t>A14OSV_MP_triage_to_su1</t>
  </si>
  <si>
    <t>A14OSV_OUTFLOW_WK46</t>
  </si>
  <si>
    <t>KPIT_WK46_Planned</t>
  </si>
  <si>
    <t>SourceoftheSameCaseID:PJ04DEF00-4314</t>
  </si>
  <si>
    <t>SourceoftheSameCaseID:PJ04DEF00-5419</t>
  </si>
  <si>
    <t>PJ04DEF00-5310</t>
  </si>
  <si>
    <t>[SUW] "Profile setup isn't done" notification is dismissed from notification list when "Profile setup" page is interrupted by selecting Home from MCS</t>
  </si>
  <si>
    <t>PJ04DEF00-5293</t>
  </si>
  <si>
    <t>[HED] "Dismiss All" button is not operable on notification list screen for Guest profile</t>
  </si>
  <si>
    <t>PJ04DEF00-5292</t>
  </si>
  <si>
    <t>[KEY] Software Keyboard is displayed on USB Music Library search screen after selecting "Back" button from MCS when Parking Sensor is released by sending "C_DIST_FRONT_LEFT_2" with value "0"</t>
  </si>
  <si>
    <t>kpt_qureshi_as</t>
  </si>
  <si>
    <t>PJ04DEF00-5290</t>
  </si>
  <si>
    <t>PJ04DEF00-5287</t>
  </si>
  <si>
    <t>[SND] "Reset" button text is misaligned (shifted upward) on "Bass / Mid / Treble" popup when profile setup is completed from notification list screen</t>
  </si>
  <si>
    <t>PJ04DEF00-5286</t>
  </si>
  <si>
    <t>[KEY] "Downloaded languages" information on the voice input settings screen is not visible when ICB is set in "Day Mode"</t>
  </si>
  <si>
    <t>PJ04DEF00-5277</t>
  </si>
  <si>
    <t>[WuW] Black screen is displayed when Siri is initiated using "Hey Siri" command after performing Battery cycle while wired CarPlay is connected</t>
  </si>
  <si>
    <t>A14OSV_OUTFLOW_WK34</t>
  </si>
  <si>
    <t>KPIT_WK34_Out</t>
  </si>
  <si>
    <t>SourceoftheSameCaseID:PJ04DEF00-4864</t>
  </si>
  <si>
    <t>PJ04DEF00-5276</t>
  </si>
  <si>
    <t>[BOOT] After performing IGN Cycle, USB playback resumed at background but Loading screen is displayed for 24 sec when "OK" is selected on "Disclaimer screen"</t>
  </si>
  <si>
    <t>PJ04DEF00-5271</t>
  </si>
  <si>
    <t>PJ04DEF00-5270</t>
  </si>
  <si>
    <t>SourceoftheSameCaseID:PJ04DEF00-5271</t>
  </si>
  <si>
    <t>PJ04DEF00-5268</t>
  </si>
  <si>
    <t xml:space="preserve">[AC] Google Play Store "Sign in to Google" screen flickers when Google Assistant is initiated from MCS </t>
  </si>
  <si>
    <t>PJ04DEF00-5266</t>
  </si>
  <si>
    <t>[SPCCP] Black screen followed by user authentication screen is displayed when "OK" button is selected on Wi-Fi switching popup after performing IGN cycle</t>
  </si>
  <si>
    <t>SourceoftheSameCaseID:PJ04DEF00-4988</t>
  </si>
  <si>
    <t>PJ04DEF00-5263</t>
  </si>
  <si>
    <t>[Personal Setting] Forward Collision Warning Distance settings is updated as "Long" for Guest user when OS restart (ACC ON IGN OFF) is performed</t>
  </si>
  <si>
    <t>SourceoftheSameCaseID:PJ04DEF00-4404</t>
  </si>
  <si>
    <t>PJ04DEF00-5260</t>
  </si>
  <si>
    <t>PJ04DEF00-5258</t>
  </si>
  <si>
    <t>SourceoftheSameCaseID:PJ04DEF00-5459</t>
  </si>
  <si>
    <t>PJ04DEF00-5257</t>
  </si>
  <si>
    <t>[SPCCP] Black screen is displayed on A-zone when Apple CarPlay shortcut app is selected from the home screen while CarPlay call is in progress</t>
  </si>
  <si>
    <t>PJ04DEF00-5253</t>
  </si>
  <si>
    <t>SourceoftheSameCaseID:PJ04DEF00-5460</t>
  </si>
  <si>
    <t>PJ04DEF00-5252</t>
  </si>
  <si>
    <t>A14OSV_MP_triage_to_26PF</t>
  </si>
  <si>
    <t>PJ04DEF00-5250</t>
  </si>
  <si>
    <t>[PRM] User profile is  Switching to Guest User followed by Black Screen after click on black screen when user is switched from User 4 to ProprietÃ¡rio (Owner) profile</t>
  </si>
  <si>
    <t>PJ04DEF00-5247</t>
  </si>
  <si>
    <t>A14OSV_INFLOW_WK33</t>
  </si>
  <si>
    <t>SourceoftheSameCaseID:PJ04DEF00-5468</t>
  </si>
  <si>
    <t>PJ04DEF00-5246</t>
  </si>
  <si>
    <t>[Google Assistant] "Google Assistant" voice chrome followed by black screen is displayed for few seconds(3secs) when select "Google Assistant" from MCS</t>
  </si>
  <si>
    <t>PJ04DEF00-5240</t>
  </si>
  <si>
    <t>[System UI] Black screen is displayed for a moment on A-zone when incoming message notification is selected from B-Zone</t>
  </si>
  <si>
    <t>A14OSV_OUTFLOW_WK38</t>
  </si>
  <si>
    <t>PJ04DEF00-5235</t>
  </si>
  <si>
    <t>SourceoftheSameCaseID:PJ04DEF00-5445</t>
  </si>
  <si>
    <t>PJ04DEF00-5233</t>
  </si>
  <si>
    <t>[SPCCP] Black screen is displayed with continuous flicker on MCS when "Use microphone" notification is selected from notification list screen while CarPlay incoming call is in progress</t>
  </si>
  <si>
    <t>PJ04DEF00-5222</t>
  </si>
  <si>
    <t>PJ04DEF00-5219</t>
  </si>
  <si>
    <t>SourceoftheSameCaseID:PJ04DEF00-5310</t>
  </si>
  <si>
    <t>PJ04DEF00-5218</t>
  </si>
  <si>
    <t>[CarMediaApp] Black screen is displayed in A-Zone after re-launching Spotify app when 'Stop app' operation is performed from App info Screen</t>
  </si>
  <si>
    <t>A14OSV_OUTFLOW_WK33</t>
  </si>
  <si>
    <t>SourceoftheSameCaseID:PJ04DEF00-4818</t>
  </si>
  <si>
    <t>PJ04DEF00-5217</t>
  </si>
  <si>
    <t>[CTRDisplay] Google assistant settings screen automatically transits to google settings screen after selecting Day/Night button on Brightness adjustment popup</t>
  </si>
  <si>
    <t>PJ04DEF00-5215</t>
  </si>
  <si>
    <t>[BT] "Failed to turn on bluetooth." toast popup is displayed when Google Assistant is selected from MCS while Bluetooth is getting enabled</t>
  </si>
  <si>
    <t>A14OSV_MP_triage_to_a15osv</t>
  </si>
  <si>
    <t>PJ04DEF00-5212</t>
  </si>
  <si>
    <t>[System UI] Application count on advanced  settings "Apps" screen is not updated when an app(Spotify) is uninstalled from Spotify app info screen</t>
  </si>
  <si>
    <t>SourceoftheSameCaseID:PJ04DEF00-5319</t>
  </si>
  <si>
    <t>PJ04DEF00-5194</t>
  </si>
  <si>
    <t>[LNG] "Back" button is not operable after switching language from "English" to "French" from "Change language" option available on Disclaimer screen</t>
  </si>
  <si>
    <t>A14OSV_INFLOW_WK32</t>
  </si>
  <si>
    <t>A14OSV_OUTFLOW_2025_WK47</t>
  </si>
  <si>
    <t>SourceoftheSameCaseID:PJ04DEF00-5267</t>
  </si>
  <si>
    <t>PJ04DEF00-5180</t>
  </si>
  <si>
    <t>[MCS] "Press and Hold to add" and VR icon option is displayed on MCS for 2 sec after entering PIN on user authentication screen for owner profile</t>
  </si>
  <si>
    <t>SourceoftheSameCaseID:PJ04DEF00-3997</t>
  </si>
  <si>
    <t>PJ04DEF00-5153</t>
  </si>
  <si>
    <t xml:space="preserve">[KEY] Software Keyboard is displayed on USB Music Library search screen after selecting "Back" button from MCS when Parking Sensor is released by sending "C_DIST_FRONT_LEFT_2" with value "0" </t>
  </si>
  <si>
    <t>PJ04DEF00-5152</t>
  </si>
  <si>
    <t>[System UI] "Software Keyboard" is displayed after selecting B-zone header while Manage Device Connections screen is active</t>
  </si>
  <si>
    <t>PJ04DEF00-5147</t>
  </si>
  <si>
    <t>[PRM] Black screen is displayed for a moment after unlocking the owner profile by entering the PIN on user authentication screen</t>
  </si>
  <si>
    <t>A14OSV</t>
  </si>
  <si>
    <t>PJ04DEF00-5145</t>
  </si>
  <si>
    <t>SourceoftheSameCaseID:PJ04DEF00-4951</t>
  </si>
  <si>
    <t>PJ04DEF00-5143</t>
  </si>
  <si>
    <t>SourceoftheSameCaseID:PJ04DEF00-5462</t>
  </si>
  <si>
    <t>PJ04DEF00-5107</t>
  </si>
  <si>
    <t>PJ04DEF00-5101</t>
  </si>
  <si>
    <t>SourceoftheSameCaseID:PJ04DEF00-3513</t>
  </si>
  <si>
    <t>PJ04DEF00-5074</t>
  </si>
  <si>
    <t>[SystemUI] News Application is deleted from Home screen when Google Assistant Application is disabled</t>
  </si>
  <si>
    <t>SourceoftheSameCaseID:PJ04DEF00-4907</t>
  </si>
  <si>
    <t>PJ04DEF00-5064</t>
  </si>
  <si>
    <t>[SPCAA] "Phone" app shortcut icon is not displayed on Android auto projection Screen</t>
  </si>
  <si>
    <t>30AX_MP_triage_to_a14other</t>
  </si>
  <si>
    <t>ç«¯æœ«å•é¡Œ</t>
  </si>
  <si>
    <t>PJ04DEF00-5062</t>
  </si>
  <si>
    <t>[IDS]"Switching to Individual Mode" popup is not displayed on Individual Mode screen when CAN signal "C_IMG_IDS_GRP_B1_MODE=15" is sent to ICB</t>
  </si>
  <si>
    <t>PJ04DEF00-5044</t>
  </si>
  <si>
    <t>PJ04DEF00-5037</t>
  </si>
  <si>
    <t>[SPCAA]The first contact in the list of "Phone" application is highlighted when the back button is selected on MCS while wireless "Android Auto" is connected</t>
  </si>
  <si>
    <t>PJ04DEF00-5001</t>
  </si>
  <si>
    <t>[System UI] Privacy settings screen is displayed for moment and then "Advanced Settings" screen is displayed when Back button is selected for two times while "App-level permissions" setting screen is active</t>
  </si>
  <si>
    <t>SourceoftheSameCaseID:PJ04DEF00-2546</t>
  </si>
  <si>
    <t>PJ04DEF00-4998</t>
  </si>
  <si>
    <t>[SPCAA]The first contact in the list of "Phone" application is highlighted  when the back button is selected on MCS while wireless "Android Auto" is connected</t>
  </si>
  <si>
    <t>A14OSV_INFLOW_WK31</t>
  </si>
  <si>
    <t>PJ04DEF00-4978</t>
  </si>
  <si>
    <t>kpt_abraham_ja</t>
  </si>
  <si>
    <t>KPIT_WK32_Out</t>
  </si>
  <si>
    <t>PJ04DEF00-4977</t>
  </si>
  <si>
    <t>[BTA] BTA "Songs" list order(sorting) is not displayed same as device side</t>
  </si>
  <si>
    <t>PJ04DEF00-4975</t>
  </si>
  <si>
    <t>[BT] Device(Phone1) is not getting reconnected to ICB via Bluetooth when connect-&gt; disconnect Phone1 as wired Android Auto</t>
  </si>
  <si>
    <t>KPIT_WK34_Planned</t>
  </si>
  <si>
    <t>PJ04DEF00-4973</t>
  </si>
  <si>
    <t>[USB]"Device name" is connected as ipod because Apple CarPlay is Disabled on your iphone. (E-003)" toast popup is displayed after disconnecting and reconnecting iPhone via USB while the CarPlay option is enabled from device side</t>
  </si>
  <si>
    <t>PJ04DEF00-4970</t>
  </si>
  <si>
    <t>[BOOT] USB Audio Power Off screen is displayed when IGN cycle is performed for Guest user while USB playback is in progress</t>
  </si>
  <si>
    <t>A14SU1_triage_fix</t>
  </si>
  <si>
    <t>KPIT_WK32_Planned</t>
  </si>
  <si>
    <t>KPIT_WK33_Planned</t>
  </si>
  <si>
    <t>PJ04DEF00-4968</t>
  </si>
  <si>
    <t>[SPCCP] Screen flickers for a moment after selecting 'Yes' on CarPlay disclaimer popup while transition to 'Wi-Fi Off' popup</t>
  </si>
  <si>
    <t>PJ04DEF00-4962</t>
  </si>
  <si>
    <t>[ACO] Song Title is not displayed on permanent card when a song with unknown artist is played</t>
  </si>
  <si>
    <t>PJ04DEF00-4961</t>
  </si>
  <si>
    <t>PJ04DEF00-4960</t>
  </si>
  <si>
    <t>[SPCAA] "Received" SMS count on incoming message notification is not increasing after sending 7 message on "Android Auto" projection screen</t>
  </si>
  <si>
    <t>PJ04DEF00-4959</t>
  </si>
  <si>
    <t>[SPCAA]"Google Assistant" voice chrome is initiated and terminated within a second when the "Reply" button is selected from Android Auto notification list</t>
  </si>
  <si>
    <t>PJ04DEF00-4957</t>
  </si>
  <si>
    <t>[KEY] "No Results" search screen is displayed when "Back" button is selected from MCS while Software Keyboard is active</t>
  </si>
  <si>
    <t>30AX_MP_triage_to_su2</t>
  </si>
  <si>
    <t>PJ04DEF00-4956</t>
  </si>
  <si>
    <t>[SPCCP] CarPlay incoming call notification is delayed for a moment on Header</t>
  </si>
  <si>
    <t>30AX_MP_triage_to_su1</t>
  </si>
  <si>
    <t>PJ04DEF00-4955</t>
  </si>
  <si>
    <t>[PRM] ICB reboots automatically when random keys are pressed repeatedly on authentication screen of "Owner" profile</t>
  </si>
  <si>
    <t>PJ04DEF00-4953</t>
  </si>
  <si>
    <t>[TSU] "Wireless CarPlay" projection is not displayed when "Apple CarPlay" button is selected from MCS while POI" Destination List screen" is active</t>
  </si>
  <si>
    <t>PJ04DEF00-4952</t>
  </si>
  <si>
    <t>[HED] "Active microphone" icon is displayed on Header indicator area when Alexa app is launched from Home screen even though the MIC is not in use</t>
  </si>
  <si>
    <t>scs_kobayashi_ry</t>
  </si>
  <si>
    <t>PJ04DEF00-4951</t>
  </si>
  <si>
    <t>cre_kamata_ts</t>
  </si>
  <si>
    <t>PJ04DEF00-4947</t>
  </si>
  <si>
    <t>[System UI] "Reset" button on "Reset to default" popup is enabled(highlighted) while Alexa session is in progress</t>
  </si>
  <si>
    <t>PJ04DEF00-4944</t>
  </si>
  <si>
    <t>[Key] "Voice input" popup is displayed for a moment on Spotify search screen when Spotify Audio card is selected from B-zone</t>
  </si>
  <si>
    <t>PJ04DEF00-4929</t>
  </si>
  <si>
    <t>R7404_LRT</t>
  </si>
  <si>
    <t>SourceoftheSameCaseID:PJ04DEF00-5704</t>
  </si>
  <si>
    <t>PJ04DEF00-4923</t>
  </si>
  <si>
    <t>[HED] 'Hello Honda 1' notification sent from Vendor Extension app is not dismissed from notification list when 'Dismiss' button is selected on the notification after switching profile from Owner -&gt; Guest -&gt; Owner</t>
  </si>
  <si>
    <t>PJ04DEF00-4920</t>
  </si>
  <si>
    <t>[CLK] Image file with maximum 64 bytes(UTF8) character file name is not displayed in "Add More" screen</t>
  </si>
  <si>
    <t>PJ04DEF00-4918</t>
  </si>
  <si>
    <t>A14OSV_OUTFLOW_WK32</t>
  </si>
  <si>
    <t>PJ04DEF00-4908</t>
  </si>
  <si>
    <t>PJ04DEF00-4900</t>
  </si>
  <si>
    <t>[System UI] Response popup with chrome bar is displayed when "Play" button is selected on incoming message notification</t>
  </si>
  <si>
    <t>PJ04DEF00-4895</t>
  </si>
  <si>
    <t>SourceoftheSameCaseID:PJ04DEF00-4973</t>
  </si>
  <si>
    <t>PJ04DEF00-4893</t>
  </si>
  <si>
    <t>PJ04DEF00-4890</t>
  </si>
  <si>
    <t>SourceoftheSameCaseID:PJ04DEF00-4952</t>
  </si>
  <si>
    <t>PJ04DEF00-4883</t>
  </si>
  <si>
    <t>[SUW] "Restart" button is not operable on "Something went wrong" popup on Google sign-in screen</t>
  </si>
  <si>
    <t>PJ04DEF00-4882</t>
  </si>
  <si>
    <t>[PRM] Home screen is displayed for a moment before 'radio.net' app playback screen when user switching is performed from Owner -&gt; User 1 -&gt; Owner</t>
  </si>
  <si>
    <t>kpt_maurya_dh</t>
  </si>
  <si>
    <t>PJ04DEF00-4876</t>
  </si>
  <si>
    <t>[PRM] Name "User1" is getting created again when creating new user in different language(Arabic)</t>
  </si>
  <si>
    <t>PJ04DEF00-4874</t>
  </si>
  <si>
    <t>SourceoftheSameCaseID:PJ04DEF00-4959</t>
  </si>
  <si>
    <t>PJ04DEF00-4872</t>
  </si>
  <si>
    <t>[AC] "Sign in to your Google Account" screen is getting cut when Google Assistant is initiated on keypad screen</t>
  </si>
  <si>
    <t>PJ04DEF00-4871</t>
  </si>
  <si>
    <t>[AC] "Play Store" app top screen flickers for a moment on relaunch</t>
  </si>
  <si>
    <t>PJ04DEF00-4870</t>
  </si>
  <si>
    <t>[KEY] Screen flickers when "Google Voice Typing" option is selected on "Choose input method" popup</t>
  </si>
  <si>
    <t>PJ04DEF00-4867</t>
  </si>
  <si>
    <t>[HFT] Black screen is displayed and Active Phone call screen is delayed in displaying when tap on "Phone" application from MCS while "Power Flow" screen is active</t>
  </si>
  <si>
    <t>kpt_gupta_ra</t>
  </si>
  <si>
    <t>A14OSV_OUTFLOW_WK31</t>
  </si>
  <si>
    <t>KPIT_WK31_Out</t>
  </si>
  <si>
    <t>OSVDVT_ConfirmationNG</t>
  </si>
  <si>
    <t>SourceoftheSameCaseID:PJ04DEF00-4588</t>
  </si>
  <si>
    <t>PJ04DEF00-4862</t>
  </si>
  <si>
    <t>[IVI] "Camera" setting item is displayed on General Settings screen when RWC camera and BSI units are not connected to ICB</t>
  </si>
  <si>
    <t>PJ04DEF00-4856</t>
  </si>
  <si>
    <t>PJ04DEF00-4851</t>
  </si>
  <si>
    <t>[PRM] Lock screen flickers before Disclaimer popup when switching profile from Owner -&gt; User 1</t>
  </si>
  <si>
    <t>SourceoftheSameCaseID:PJ04DEF00-2603</t>
  </si>
  <si>
    <t>PJ04DEF00-4850</t>
  </si>
  <si>
    <t>[KEY] Software Keyboard screen remains displayed for a moment after tick button is selected</t>
  </si>
  <si>
    <t>PJ04DEF00-4848</t>
  </si>
  <si>
    <t>SourceoftheSameCaseID:PJ04DEF00-4263</t>
  </si>
  <si>
    <t>PJ04DEF00-4838</t>
  </si>
  <si>
    <t>SourceoftheSameCaseID:PJ04DEF00-3720</t>
  </si>
  <si>
    <t>PJ04DEF00-4833</t>
  </si>
  <si>
    <t>[HFT] Notification with Text "Tap the green status area to check the call information" is displayed in 3 lines on B-zone</t>
  </si>
  <si>
    <t>R1409_LRT</t>
  </si>
  <si>
    <t>PJ04DEF00-4818</t>
  </si>
  <si>
    <t>PJ04DEF00-4748</t>
  </si>
  <si>
    <t>[HFT] Notification screen is not displayed on A-zone when user select B-zone Header(green status area) while incoming call heads up notification is active on B-zone</t>
  </si>
  <si>
    <t>PJ04DEF00-4746</t>
  </si>
  <si>
    <t>A14OSV_INFLOW_WK30</t>
  </si>
  <si>
    <t>R7412_LRT</t>
  </si>
  <si>
    <t>PJ04DEF00-4724</t>
  </si>
  <si>
    <t>[PRM] ICB reboots automatically when random keys are pressed repeatedly on authentication screen of  "Owner" profile</t>
  </si>
  <si>
    <t>SourceoftheSameCaseID:PJ04DEF00-4955</t>
  </si>
  <si>
    <t>PJ04DEF00-4721</t>
  </si>
  <si>
    <t>[PRM] Pre-Launch screen of "Guest" user is displayed again when profile switching is performed from "Guest" to "Owner (HPA)"</t>
  </si>
  <si>
    <t>SourceoftheSameCaseID:PJ04DEF00-4293</t>
  </si>
  <si>
    <t>PJ04DEF00-4718</t>
  </si>
  <si>
    <t>[HED]"Active Driver" image is not displayed on Header for 12.3-inch display</t>
  </si>
  <si>
    <t>A14OSV_OUTFLOW_WK30</t>
  </si>
  <si>
    <t>SourceoftheSameCaseID:PJ04DEF00-3029</t>
  </si>
  <si>
    <t>PJ04DEF00-4717</t>
  </si>
  <si>
    <t>[PRM] ICB is rebooting automatically after profile switching is performed from "User 2" to "Owner (HPA)"</t>
  </si>
  <si>
    <t>PJ04DEF00-4716</t>
  </si>
  <si>
    <t>[SPCCP] Screen flickers for a moment after selecting 'Yes' on CarPlay disclaimer popup while transition to 'Grant permissions' popup</t>
  </si>
  <si>
    <t>A14OSV_OUTFLOW_2025_WK51</t>
  </si>
  <si>
    <t>SourceoftheSameCaseID:PJ04DEF00-7306</t>
  </si>
  <si>
    <t>PJ04DEF00-4709</t>
  </si>
  <si>
    <t>SourceoftheSameCaseID:PJ04DEF00-4947</t>
  </si>
  <si>
    <t>PJ04DEF00-4697</t>
  </si>
  <si>
    <t>[Personal Setting] Personal setting for decorative lighting function is reflected as Blue &amp; Red instead of Red when tap on Personal setting notification is performed</t>
  </si>
  <si>
    <t>SourceoftheSameCaseID:PJ04DEF00-4349</t>
  </si>
  <si>
    <t>PJ04DEF00-4686</t>
  </si>
  <si>
    <t>SourceoftheSameCaseID:PJ04DEF00-4908</t>
  </si>
  <si>
    <t>PJ04DEF00-4643</t>
  </si>
  <si>
    <t>[System UI] Recently accessed App list is flickered on Location screen when selecting Back button from MCS</t>
  </si>
  <si>
    <t>SourceoftheSameCaseID:PJ04DEF00-4226</t>
  </si>
  <si>
    <t>PJ04DEF00-4641</t>
  </si>
  <si>
    <t>[HFT] Active Phone call screen is getting delayed to display when tap on "Phone" application from MCS while Trip Computer screen is active</t>
  </si>
  <si>
    <t>SourceoftheSameCaseID:PJ04DEF00-4520</t>
  </si>
  <si>
    <t>PJ04DEF00-4636</t>
  </si>
  <si>
    <t>PJ04DEF00-4586</t>
  </si>
  <si>
    <t>[LNG] Back key is not disabled and able to perform back operation while switching language</t>
  </si>
  <si>
    <t>SourceoftheSameCaseID:PJ04DEF00-4964</t>
  </si>
  <si>
    <t>PJ04DEF00-4546</t>
  </si>
  <si>
    <t>[AMFM] 'Location permission' popup flickers after selecting 'Allow' button when FM basic screen is active</t>
  </si>
  <si>
    <t>30AY-HATC</t>
  </si>
  <si>
    <t>SourceoftheSameCaseID:PJ04DEF00-3253</t>
  </si>
  <si>
    <t>PJ04DEF00-4532</t>
  </si>
  <si>
    <t>A14OSV_INFLOW_WK29</t>
  </si>
  <si>
    <t>PJ04DEF00-4527</t>
  </si>
  <si>
    <t>PJ04DEF00-4508</t>
  </si>
  <si>
    <t>[HFT] "This function is not available. Permission must be authorized to use this function." telop is displayed after rejecting the outgoing calling call and relaunching the Phone application</t>
  </si>
  <si>
    <t>A14OSV_OUTFLOW_WK29</t>
  </si>
  <si>
    <t>OSV</t>
  </si>
  <si>
    <t>SourceoftheSameCaseID:PJ04DEF00-3538</t>
  </si>
  <si>
    <t>PJ04DEF00-4474</t>
  </si>
  <si>
    <t>[MCS] "Press &amp; Hold to Add" shortcut is not swapped with another app shortcut when drag &amp; release is performed while MCS customization screen is active</t>
  </si>
  <si>
    <t>SourceoftheSameCaseID:PJ04DEF00-2390</t>
  </si>
  <si>
    <t>PJ04DEF00-4453</t>
  </si>
  <si>
    <t>[PRM] Black screen is displayed when switching profiles from Owner -&gt; User 1 -&gt; Owner during pre-launch state</t>
  </si>
  <si>
    <t>SourceoftheSameCaseID:PJ04DEF00-4000</t>
  </si>
  <si>
    <t>PJ04DEF00-4415</t>
  </si>
  <si>
    <t>SourceoftheSameCaseID:PJ04DEF00-6938</t>
  </si>
  <si>
    <t>PJ04DEF00-4413</t>
  </si>
  <si>
    <t>[HED] "Microphone" icon is not displayed in Header indicator area when Google Assistant is initiated from MCS while Alexa main screen is active</t>
  </si>
  <si>
    <t>PJ04DEF00-4405</t>
  </si>
  <si>
    <t>[HED] SMS notification got disappeared from Notification list screen when "Mute" button is selected on Message notification</t>
  </si>
  <si>
    <t>SourceoftheSameCaseID:PJ04DEF00-3043</t>
  </si>
  <si>
    <t>PJ04DEF00-4383</t>
  </si>
  <si>
    <t>A14OSV_INFLOW_WK28</t>
  </si>
  <si>
    <t>PJ04DEF00-4382</t>
  </si>
  <si>
    <t>[PRM] Primary authentication for Owner profile is displayed after switching from User1 to Owner on pre-launch screen while PIN is not set for Owner profile</t>
  </si>
  <si>
    <t>PJ04DEF00-4366</t>
  </si>
  <si>
    <t>[TSU] "J Road Service call" screen is not displayed when "J Road Service call" notification is selected from B-zone while FM screen is active</t>
  </si>
  <si>
    <t>KPIT_WK29_Out</t>
  </si>
  <si>
    <t>PJ04DEF00-4352</t>
  </si>
  <si>
    <t>[PRM] Name "User1" is getting created again when creating new user in different language(Spanish)</t>
  </si>
  <si>
    <t>SourceoftheSameCaseID:PJ04DEF00-4876</t>
  </si>
  <si>
    <t>PJ04DEF00-4326</t>
  </si>
  <si>
    <t>3BMA2</t>
  </si>
  <si>
    <t>SourceoftheSameCaseID:PJ04DEF00-4975</t>
  </si>
  <si>
    <t>PJ04DEF00-4296</t>
  </si>
  <si>
    <t>PJ04DEF00-4294</t>
  </si>
  <si>
    <t>SourceoftheSameCaseID:PJ04DEF00-4883</t>
  </si>
  <si>
    <t>PJ04DEF00-4264</t>
  </si>
  <si>
    <t>[Google Assistant] Google Assistant voice chrome popup is not displayed on CarPlay projection screen after Siri session is interrupted by Home button and relaunched from Home screen</t>
  </si>
  <si>
    <t>A14OSV_OUTFLOW_WK28</t>
  </si>
  <si>
    <t>SourceoftheSameCaseID:PJ04DEF00-4297</t>
  </si>
  <si>
    <t>PJ04DEF00-4263</t>
  </si>
  <si>
    <t>PJ04DEF00-4252</t>
  </si>
  <si>
    <t>[SSR] CarPlay Siri session is active when CarPlay is re-launched from Home screen</t>
  </si>
  <si>
    <t>SourceoftheSameCaseID:PJ04DEF00-4343</t>
  </si>
  <si>
    <t>PJ04DEF00-4194</t>
  </si>
  <si>
    <t xml:space="preserve">[SPCCP] CarPlay projection screen is automatically displayed for a moment when CarPlay incoming call is decline on Service Up/Down popup </t>
  </si>
  <si>
    <t>PJ04DEF00-4182</t>
  </si>
  <si>
    <t>A14OSV_INFLOW_WK27</t>
  </si>
  <si>
    <t>R7403_LRT</t>
  </si>
  <si>
    <t>PJ04DEF00-4177</t>
  </si>
  <si>
    <t>SourceoftheSameCaseID:PJ04DEF00-4962</t>
  </si>
  <si>
    <t>PJ04DEF00-4176</t>
  </si>
  <si>
    <t>[SPCAA] "Answer" and "Decline" buttons on incoming call notification flickers when a call is declined from device side while Android auto projection screen is active</t>
  </si>
  <si>
    <t>SourceoftheSameCaseID:PJ04DEF00-3078</t>
  </si>
  <si>
    <t>PJ04DEF00-4175</t>
  </si>
  <si>
    <t>[DOM] "Cancel" and "OK" buttons are not displayed on "Delete the Owner's Manual" screen</t>
  </si>
  <si>
    <t>closed</t>
  </si>
  <si>
    <t>Fix:As-Is</t>
  </si>
  <si>
    <t>åŒä»¶_Wonâ€™t</t>
  </si>
  <si>
    <t>PJ04DEF00-4174</t>
  </si>
  <si>
    <t>[AMFM] FM PSD(Song Name, Artist Name) details are displayed after changing HD radio settings from "Auto" to "Analog only"</t>
  </si>
  <si>
    <t>SourceoftheSameCaseID:PJ04DEF00-4223</t>
  </si>
  <si>
    <t>PJ04DEF00-4163</t>
  </si>
  <si>
    <t>[HAC] Alexa transits to "Speaking" state and Alexa search result screen is displayed when interrupted by home button while Alexa session is in progress</t>
  </si>
  <si>
    <t>SourceoftheSameCaseID:PJ04DEF00-4282</t>
  </si>
  <si>
    <t>PJ04DEF00-4147</t>
  </si>
  <si>
    <t>[KEY] Software Keyboard screen remains displayed for few seconds after tick button is selected</t>
  </si>
  <si>
    <t>SourceoftheSameCaseID:PJ04DEF00-4202</t>
  </si>
  <si>
    <t>PJ04DEF00-4137</t>
  </si>
  <si>
    <t>PJ04DEF00-4136</t>
  </si>
  <si>
    <t>SourceoftheSameCaseID:PJ04DEF00-4833</t>
  </si>
  <si>
    <t>PJ04DEF00-4132</t>
  </si>
  <si>
    <t>[MCS] Bluetooth Audio app shortcut in MCS is not retaining in selected(Highlighted) state while transition to Bluetooth settings screen from Bluetooth audio app</t>
  </si>
  <si>
    <t>KPIT_WK28_Out</t>
  </si>
  <si>
    <t>PJ04DEF00-4061</t>
  </si>
  <si>
    <t>A14OSV_INFLOW_WK26</t>
  </si>
  <si>
    <t>R7411_LRT</t>
  </si>
  <si>
    <t>SourceoftheSameCaseID:PJ04DEF00-4870</t>
  </si>
  <si>
    <t>PJ04DEF00-4049</t>
  </si>
  <si>
    <t>[VEH] Black screen is displayed in place of 3D vehicle image on Vehicle customization menu screen when Google Assistant is initiated through MCS</t>
  </si>
  <si>
    <t>A14OSV_OUTFLOW_WK26</t>
  </si>
  <si>
    <t>KPIT_WK26_Out</t>
  </si>
  <si>
    <t>SourceoftheSameCaseID:PJ04DEF00-3189</t>
  </si>
  <si>
    <t>PJ04DEF00-4040</t>
  </si>
  <si>
    <t>[Google Assistant] Google Assistant is not initiated from MCS while Alexa is in listening mode</t>
  </si>
  <si>
    <t>PJ04DEF00-4034</t>
  </si>
  <si>
    <t>[PRM] Home screen of Owner profile is displayed for few seconds before switching to Guest profile when C_VK_MODE signal with value '3' is sent to ICB</t>
  </si>
  <si>
    <t>SourceoftheSameCaseID:PJ04DEF00-4254</t>
  </si>
  <si>
    <t>PJ04DEF00-4003</t>
  </si>
  <si>
    <t>[HAC] Alexa music playback is paused while switching from USB playback screen to Alexa music screen</t>
  </si>
  <si>
    <t>PJ04DEF00-3975</t>
  </si>
  <si>
    <t>[KEY] Choose input method popup is displayed for a moment when select "Change Profile" button from Header</t>
  </si>
  <si>
    <t>SourceoftheSameCaseID:PJ04DEF00-4206</t>
  </si>
  <si>
    <t>PJ04DEF00-3966</t>
  </si>
  <si>
    <t>[Analog Radio] "AM Traffic Information" is restored as a last audio source after performing cold start while "AM Traffic Information" is playing</t>
  </si>
  <si>
    <t>kpt_kadam_as</t>
  </si>
  <si>
    <t>SourceoftheSameCaseID:PJ04DEF00-4295</t>
  </si>
  <si>
    <t>PJ04DEF00-3944</t>
  </si>
  <si>
    <t>[KEY] Software Keyboard screen is not terminated when "Back" button is selected from MCS while Software Keyboard screen is active</t>
  </si>
  <si>
    <t>A14OSV_INFLOW_WK25</t>
  </si>
  <si>
    <t>PJ04DEF00-3922</t>
  </si>
  <si>
    <t>SourceoftheSameCaseID:PJ04DEF00-4871</t>
  </si>
  <si>
    <t>PJ04DEF00-3854</t>
  </si>
  <si>
    <t>[AC] Some part of "Google sign-in" screen is displayed in background of "Getting ready to sign-in..." screen</t>
  </si>
  <si>
    <t>A14OSV_OUTFLOW_WK25</t>
  </si>
  <si>
    <t>PJ04DEF00-3815</t>
  </si>
  <si>
    <t>[CarMediaApp] News app "Setting" button is not displayed when Audio source is switched from News -&gt; FM -&gt; News</t>
  </si>
  <si>
    <t>SourceoftheSameCaseID:PJ04DEF00-3745</t>
  </si>
  <si>
    <t>PJ04DEF00-3814</t>
  </si>
  <si>
    <t>[CarMediaApp] News app "Setting" screen is not displayed when tapped on "Setting" button</t>
  </si>
  <si>
    <t>PJ04DEF00-3803</t>
  </si>
  <si>
    <t xml:space="preserve">[SPCCP] Customization screen is not displayed on CarPlay projection screen when long press "Press and Hold to add" button on MCS while Siri is initiated </t>
  </si>
  <si>
    <t>30AX_MP_triage</t>
  </si>
  <si>
    <t>30AX_MP_triage_SWPL_approve</t>
  </si>
  <si>
    <t>KPIT_WK28_Planned</t>
  </si>
  <si>
    <t>R1408_LRT</t>
  </si>
  <si>
    <t>SPL_KPIT</t>
  </si>
  <si>
    <t>PJ04DEF00-3781</t>
  </si>
  <si>
    <t>[CarMediaApp] Header button options are not displayed on "News" app screen after Factory Data Reset</t>
  </si>
  <si>
    <t>&lt;KPIT&gt;Analyzed</t>
  </si>
  <si>
    <t>KPIT_WK27_Out</t>
  </si>
  <si>
    <t>PJ04DEF00-3780</t>
  </si>
  <si>
    <t>[IDS] "Switching to Individual Mode" popup is not displayed on Individual Mode screen when CAN signal "C_IMG_IDS_GRP_B1_MODE=15" is sent to ICB</t>
  </si>
  <si>
    <t>SourceoftheSameCaseID:PJ04DEF00-5062</t>
  </si>
  <si>
    <t>PJ04DEF00-3750</t>
  </si>
  <si>
    <t>A14OSV_INFLOW_WK24</t>
  </si>
  <si>
    <t>SourceoftheSameCaseID:PJ04DEF00-4259</t>
  </si>
  <si>
    <t>PJ04DEF00-3745</t>
  </si>
  <si>
    <t>[CarMediaApp] News app Setting icon is not visible and operable on header on News app screen when audio sources changed</t>
  </si>
  <si>
    <t>KPIT_WK27_Planned</t>
  </si>
  <si>
    <t>PJ04DEF00-3729</t>
  </si>
  <si>
    <t>[HFT] Notification with Text "Tap the green status area to check the call information" is displayed in 3 lines on B-zone after selecting "Back" button from MCS while the incoming call is received on ICB(In-Ringing)</t>
  </si>
  <si>
    <t>PJ04DEF00-3712</t>
  </si>
  <si>
    <t>[HAC] Alexa transiting to "Speaking" state and Alexa search result screen is displayed when tapped on "Home" button on MCS while Alexa session is in progress</t>
  </si>
  <si>
    <t>PJ04DEF00-3632</t>
  </si>
  <si>
    <t>[BOOT] Android Auto playback screen is displayed when ACC cycle is performed while FM main screen is active</t>
  </si>
  <si>
    <t>SourceoftheSameCaseID:PJ04DEF00-3486</t>
  </si>
  <si>
    <t>PJ04DEF00-3622</t>
  </si>
  <si>
    <t>[AC] Google Play Store home screen continues to display when profile logout on Play Store is performed</t>
  </si>
  <si>
    <t>Correspondence</t>
  </si>
  <si>
    <t>External</t>
  </si>
  <si>
    <t>Fix:ICB</t>
  </si>
  <si>
    <t>SourceoftheSameCaseID:PJ04DEF00-3281</t>
  </si>
  <si>
    <t>PJ04DEF00-3558</t>
  </si>
  <si>
    <t>[SPCAA] Android Auto projection screen is automatically launching after sometime  when selecting Home button from MCS while "Wi-Fi" setting screen is active</t>
  </si>
  <si>
    <t>R7402_LRT</t>
  </si>
  <si>
    <t>PJ04DEF00-3525</t>
  </si>
  <si>
    <t>[USB] Video frame changes automatically after sometime when video is in paused state</t>
  </si>
  <si>
    <t>A14OSV_INFLOW_WK23</t>
  </si>
  <si>
    <t>KPIT_WK25_Out</t>
  </si>
  <si>
    <t>SourceoftheSameCaseID:PJ04DEF00-3710</t>
  </si>
  <si>
    <t>PJ04DEF00-3523</t>
  </si>
  <si>
    <t>[BTA] BTA song list sequence(sorting) is not displayed same as device side</t>
  </si>
  <si>
    <t>PJ04DEF00-3515</t>
  </si>
  <si>
    <t>[Personal Setting] Vehicle personal setting for HVAC Passenger seat temperature â€‹â€‹is set to current value for User1 profile, when an error condition is performed</t>
  </si>
  <si>
    <t>A14OSV_OUTFLOW_WK24</t>
  </si>
  <si>
    <t>SourceoftheSameCaseID:PJ04DEF00-2983</t>
  </si>
  <si>
    <t>PJ04DEF00-3382</t>
  </si>
  <si>
    <t>[SPCCP] Black screen is displayed for a moment after receiving incoming call while Bass/Mid/Treble screen is active</t>
  </si>
  <si>
    <t>KPIT_WK23_Out</t>
  </si>
  <si>
    <t>KPIT_WK23_Planned</t>
  </si>
  <si>
    <t>R1407_LRT</t>
  </si>
  <si>
    <t>PJ04DEF00-3281</t>
  </si>
  <si>
    <t>[AC] Play Store app Landing page is displayed instead of Google playstore Sign-in screen when profile is Logged-out</t>
  </si>
  <si>
    <t>PJ04DEF00-3233</t>
  </si>
  <si>
    <t>[AC] "Google Play Protect" Notification is not functional after selecting from Notification list screen</t>
  </si>
  <si>
    <t>OBU for OSV</t>
  </si>
  <si>
    <t>A14OSV_INFLOW_WK20</t>
  </si>
  <si>
    <t>PJ04DEF00-3232</t>
  </si>
  <si>
    <t>[IVI] Application icons are not visible properly on App Info screen</t>
  </si>
  <si>
    <t>A14OSV_OUTFLOW_WK23</t>
  </si>
  <si>
    <t>SourceoftheSameCaseID:PJ04DEF00-3030</t>
  </si>
  <si>
    <t>PJ04DEF00-3225</t>
  </si>
  <si>
    <t>[Personal Setting] "Tap to load your Vehicle settings" notification is not displayed in notification list when Cold start is performed while the vehicle PS held by the PS function and the current value of the vehicle is different for Door Lock function</t>
  </si>
  <si>
    <t>A14OSV_OUTFLOW_WK21</t>
  </si>
  <si>
    <t>PJ04DEF00-3223</t>
  </si>
  <si>
    <t>A14OSV_OUTFLOW_WK22</t>
  </si>
  <si>
    <t>PJ04DEF00-3219</t>
  </si>
  <si>
    <t>[IVI] Dangerous permission popup flickers when selecting "Allow" from AOSP standard permission setting screen</t>
  </si>
  <si>
    <t>Case</t>
  </si>
  <si>
    <t>Fix:Closed</t>
  </si>
  <si>
    <t>Same</t>
  </si>
  <si>
    <t>the</t>
  </si>
  <si>
    <t>PJ04DEF00-3218</t>
  </si>
  <si>
    <t>PJ04DEF00-3215</t>
  </si>
  <si>
    <t>A14OSV_OUTFLOW_WK20</t>
  </si>
  <si>
    <t>SourceoftheSameCaseID:PJ04DEF00-3201</t>
  </si>
  <si>
    <t>PJ04DEF00-3203</t>
  </si>
  <si>
    <t>[Personal Setting] Personal Setting value of "Advanced In Lane Driving Setting" for Owner is set to "OFF" when user switching is performed</t>
  </si>
  <si>
    <t>PJ04DEF00-3200</t>
  </si>
  <si>
    <t>SourceoftheSameCaseID:PJ04DEF00-2099</t>
  </si>
  <si>
    <t>PJ04DEF00-3199</t>
  </si>
  <si>
    <t>GoogleAssistant</t>
  </si>
  <si>
    <t>SourceoftheSameCaseID:PJ04DEF00-3195</t>
  </si>
  <si>
    <t>PJ04DEF00-3195</t>
  </si>
  <si>
    <t>PJ04DEF00-3191</t>
  </si>
  <si>
    <t>[SUW] During Google sign-in, "Something went wrong" is displayed again after selecting "Back" button on "Something went wrong" screen</t>
  </si>
  <si>
    <t>Fix:According</t>
  </si>
  <si>
    <t>specifications</t>
  </si>
  <si>
    <t>to</t>
  </si>
  <si>
    <t>PJ04DEF00-3102</t>
  </si>
  <si>
    <t>[SUW] "Finish setting up your profile" notification is displayed three times on the notification list screen</t>
  </si>
  <si>
    <t>A14OSV_INFLOW_WK19</t>
  </si>
  <si>
    <t>OSVDVT_ConfirmationOK</t>
  </si>
  <si>
    <t>PJ04DEF00-3039</t>
  </si>
  <si>
    <t>[WF] Device name is displayed in "Connected Devices" list in Wi-Fi screen even after deleting the device from "Manage Device Connections" screen</t>
  </si>
  <si>
    <t>SourceoftheSameCaseID:PJ04DEF00-3037</t>
  </si>
  <si>
    <t>PJ04DEF00-3037</t>
  </si>
  <si>
    <t>KPIT_WK30_Out</t>
  </si>
  <si>
    <t>KPIT_WK30_Planned</t>
  </si>
  <si>
    <t>PJ04DEF00-3032</t>
  </si>
  <si>
    <t>[PKS] Black screen is displayed on A-Zone when Google VR is initiated from steering switch while proximity detection Pop-up is active</t>
  </si>
  <si>
    <t>SourceoftheSameCaseID:PJ04DEF00-4810</t>
  </si>
  <si>
    <t>PJ04DEF00-3027</t>
  </si>
  <si>
    <t>[USB] "Song duration", "Time remaining in the song" and "Seek bar" are displayed on USB Audio TOP screen when Google Assistant is initiated while "No Device Connected" popup is active</t>
  </si>
  <si>
    <t>PJ04DEF00-3026</t>
  </si>
  <si>
    <t>[SPCAA] Black screen is displayed for a moment after selecting Home button from MCS while Android Auto screen is active</t>
  </si>
  <si>
    <t>SourceoftheSameCaseID:PJ04DEF00-2943</t>
  </si>
  <si>
    <t>PJ04DEF00-2986</t>
  </si>
  <si>
    <t>[SPCCP] CarPlay projection screen freeze for a moment after disconnecting CarPlay incoming call from ICB</t>
  </si>
  <si>
    <t>3AA</t>
  </si>
  <si>
    <t>SourceoftheSameCaseID:PJ04DEF00-2979</t>
  </si>
  <si>
    <t>PJ04DEF00-2985</t>
  </si>
  <si>
    <t>[CarMediaApp] "Radio FM" playback is not resumed after switching profiles from Owner -&gt; User 1 -&gt; Owner</t>
  </si>
  <si>
    <t>kpt_s_vi</t>
  </si>
  <si>
    <t>SourceoftheSameCaseID:PJ04DEF00-3731</t>
  </si>
  <si>
    <t>PJ04DEF00-2979</t>
  </si>
  <si>
    <t>PJ04DEF00-2952</t>
  </si>
  <si>
    <t>[SPCAA] Android Auto projection screen is displayed for few seconds when Android Auto device is Power OFF while Android Auto device connected via USB</t>
  </si>
  <si>
    <t>A14OSV_INFLOW_WK18</t>
  </si>
  <si>
    <t>PJ04DEF00-2950</t>
  </si>
  <si>
    <t>[AMFM] FM Direct Tune screen number keys(1,8,9) are active when Lane Watch Camera interruption is released while current frequency in input area is not highlighted</t>
  </si>
  <si>
    <t>SourceoftheSameCaseID:PJ04DEF00-2946</t>
  </si>
  <si>
    <t>PJ04DEF00-2949</t>
  </si>
  <si>
    <t>PJ04DEF00-2946</t>
  </si>
  <si>
    <t>30AX_MP_triage_to_26PF</t>
  </si>
  <si>
    <t>PJ04DEF00-2945</t>
  </si>
  <si>
    <t>[Google Assistant] Google News app is not launched when "Play the news" option is selected from Google Assistant card in B-zone</t>
  </si>
  <si>
    <t>hm_wang_me</t>
  </si>
  <si>
    <t>SourceoftheSameCaseID:PJ04DEF00-2940</t>
  </si>
  <si>
    <t>PJ04DEF00-2940</t>
  </si>
  <si>
    <t>hm_hyakumatsu_at</t>
  </si>
  <si>
    <t>WORKING OUTSIDE</t>
  </si>
  <si>
    <t>KPIT_WK25_Planned</t>
  </si>
  <si>
    <t>KPIT_WK31_Planned</t>
  </si>
  <si>
    <t>PJ04DEF00-2939</t>
  </si>
  <si>
    <t>[DD] User selection screen is displayed for a moment after terminating Lane watch camera screen while Driver distraction is applied</t>
  </si>
  <si>
    <t>SourceoftheSameCaseID:PJ04DEF00-2790</t>
  </si>
  <si>
    <t>PJ04DEF00-2930</t>
  </si>
  <si>
    <t>[VEH] 3D Vehicle image is not displayed on Vehicle settings screen</t>
  </si>
  <si>
    <t>PJ04DEF00-2911</t>
  </si>
  <si>
    <t>[CarMediaApp] Radio FM list screen is automatically scrolling down when "Back" button is tapped from MCS on Now Playing screen</t>
  </si>
  <si>
    <t>SourceoftheSameCaseID:PJ04DEF00-2909</t>
  </si>
  <si>
    <t>PJ04DEF00-2906</t>
  </si>
  <si>
    <t>[SPCCP] CarPlay incoming call notification is delayed by 2 seconds on Header</t>
  </si>
  <si>
    <t>SourceoftheSameCaseID:PJ04DEF00-4956</t>
  </si>
  <si>
    <t>PJ04DEF00-2889</t>
  </si>
  <si>
    <t>[IVI] "Use microphone" option is highlighted in Blue color under Privacy -&gt; Microphone settings screen</t>
  </si>
  <si>
    <t>PJ04DEF00-2887</t>
  </si>
  <si>
    <t>[PRM] The user authentication screen freezes and the A-zone is displayed as Black when the login PIN is entered</t>
  </si>
  <si>
    <t>PJ04DEF00-2884</t>
  </si>
  <si>
    <t>[SUW] Black screen is displayed after selecting "Back" button on blank screen and then "Start" button on "Finish Profile" screen</t>
  </si>
  <si>
    <t>PJ04DEF00-2882</t>
  </si>
  <si>
    <t>[BTA] Flicker is observed after selecting "Allow" on "Allow Bluetooth Audio" popup when No device is connected to Bluetooth</t>
  </si>
  <si>
    <t>SourceoftheSameCaseID:PJ04DEF00-3131</t>
  </si>
  <si>
    <t>PJ04DEF00-2879</t>
  </si>
  <si>
    <t>[PRM] "Add new profile" popup is displayed when "Change Profile" is selected from Notification list screen</t>
  </si>
  <si>
    <t>A14OSV_INFLOW_WK17</t>
  </si>
  <si>
    <t>SourceoftheSameCaseID:PJ04DEF00-2921</t>
  </si>
  <si>
    <t>PJ04DEF00-2878</t>
  </si>
  <si>
    <t>[PRM] Black screen is displayed for a moment on A-Zone and B-zone when profile is switched from Owner to Guest</t>
  </si>
  <si>
    <t>SourceoftheSameCaseID:PJ04DEF00-2956</t>
  </si>
  <si>
    <t>PJ04DEF00-2874</t>
  </si>
  <si>
    <t>SourceoftheSameCaseID:PJ04DEF00-2738</t>
  </si>
  <si>
    <t>PJ04DEF00-2873</t>
  </si>
  <si>
    <t>[Google Assistant] Google Assistant toast popup is launched and shifted to right when Google Assistant is initiated from MCS while IDS Individual Customization Setting screen is active</t>
  </si>
  <si>
    <t>PJ04DEF00-2870</t>
  </si>
  <si>
    <t>[KEY] USB "Search" screen is displayed while ending an outgoing call when Phone1 is connected through Bluetooth</t>
  </si>
  <si>
    <t>SourceoftheSameCaseID:PJ04DEF00-2170</t>
  </si>
  <si>
    <t>PJ04DEF00-2868</t>
  </si>
  <si>
    <t>[System UI] Flicker is observed on "Finish setting up your profile" button and scroll bar on notification list screen after waiting for 2 sec</t>
  </si>
  <si>
    <t>SourceoftheSameCaseID:PJ04DEF00-4581</t>
  </si>
  <si>
    <t>PJ04DEF00-2866</t>
  </si>
  <si>
    <t>[PRM] ICB is rebooting while playing Amazon Prime Video after performing user profile switch from Owner -&gt; Guest -&gt; Owner</t>
  </si>
  <si>
    <t>SourceoftheSameCaseID:PJ04DEF00-2157</t>
  </si>
  <si>
    <t>PJ04DEF00-2865</t>
  </si>
  <si>
    <t>[PRM] User profile is switched to Guest user for some-time when user switching is performed from Owner -&gt; Guest -&gt; Owner</t>
  </si>
  <si>
    <t>A14OSV_OUTFLOW_WK19</t>
  </si>
  <si>
    <t>PJ04DEF00-2864</t>
  </si>
  <si>
    <t>[AC] Some part of "Google sign-in" screen is displayed in background of "Getting ready to sign-in" screen</t>
  </si>
  <si>
    <t>PJ04DEF00-2862</t>
  </si>
  <si>
    <t>SourceoftheSameCaseID:PJ04DEF00-1624</t>
  </si>
  <si>
    <t>PJ04DEF00-2859</t>
  </si>
  <si>
    <t xml:space="preserve">[WF] Alexa sign-in screen is not displayed when Wi-Fi AP is successfully connected to ICB </t>
  </si>
  <si>
    <t>SourceoftheSameCaseID:PJ04DEF00-3502</t>
  </si>
  <si>
    <t>PJ04DEF00-2858</t>
  </si>
  <si>
    <t>[HFT] Unable to swap the calls on pressing "Swap calls" button on call in progress screen</t>
  </si>
  <si>
    <t>SourceoftheSameCaseID:PJ04DEF00-1421</t>
  </si>
  <si>
    <t>PJ04DEF00-2855</t>
  </si>
  <si>
    <t>[System UI] "Delete Device" popup is not terminated when Google Assistant option is selected from MCS</t>
  </si>
  <si>
    <t>PJ04DEF00-2848</t>
  </si>
  <si>
    <t>[IDS] IDS mode screen is not displayed after sending signal "C_IMG_IDS_GRP_B1_MODE" with value 0(normal mode) and C_IMG_IDS_REQ_ANSBACK with value 1</t>
  </si>
  <si>
    <t>PJ04DEF00-2845</t>
  </si>
  <si>
    <t xml:space="preserve">[3rdPartyApp] "News" app Metadata is not displayed on B-Zone when home button is pressed from MCS </t>
  </si>
  <si>
    <t>SourceoftheSameCaseID:PJ04DEF00-2607</t>
  </si>
  <si>
    <t>PJ04DEF00-2844</t>
  </si>
  <si>
    <t>[SUW] Screen flicker is observed when "Next" button is selected on "Enhance the ride with apps" screen</t>
  </si>
  <si>
    <t>SourceoftheSameCaseID:PJ04DEF00-2951</t>
  </si>
  <si>
    <t>PJ04DEF00-2835</t>
  </si>
  <si>
    <t>[SUW]  "Connect the device" popup is displayed while click on finish setting up your profile when vehicle is in motion</t>
  </si>
  <si>
    <t>PJ04DEF00-2822</t>
  </si>
  <si>
    <t>[System UI] Amazon Prime Video Home screen is displayed in Mobile view instead of full screen in A-Zone area</t>
  </si>
  <si>
    <t>kpt_durge_ro</t>
  </si>
  <si>
    <t>PJ04DEF00-2800</t>
  </si>
  <si>
    <t>[RWC] Rear Wide camera screen is displayed on "Display Adjustment Mode" screen when "Ok" button is selected while "Brightness" updated for "Rear Wide Camera" adjustment screen</t>
  </si>
  <si>
    <t>A14OSV_OUTFLOW_WK27</t>
  </si>
  <si>
    <t>SourceoftheSameCaseID:PJ04DEF00-3730</t>
  </si>
  <si>
    <t>PJ04DEF00-2788</t>
  </si>
  <si>
    <t>[PRM] â€œAdd new profileâ€ popup is displayed when â€œChange Profileâ€ is selected from Notification list screen</t>
  </si>
  <si>
    <t>PJ04DEF00-2787</t>
  </si>
  <si>
    <t>A14OSV_INFLOW_WK16</t>
  </si>
  <si>
    <t>SourceoftheSameCaseID:PJ04DEF00-3382</t>
  </si>
  <si>
    <t>PJ04DEF00-2772</t>
  </si>
  <si>
    <t>PJ04DEF00-2761</t>
  </si>
  <si>
    <t>[KEY] USB "Search" screen is displayed while ending an incoming call when Phone1 is connected through Bluetooth</t>
  </si>
  <si>
    <t>PJ04DEF00-2760</t>
  </si>
  <si>
    <t>[SUW] Black screen is displayed after pressing "Next" button and then "Back" button on "You're signed in" Google screen</t>
  </si>
  <si>
    <t>A14OSV_OUTFLOW_WK18</t>
  </si>
  <si>
    <t>PJ04DEF00-2748</t>
  </si>
  <si>
    <t>KPIT_WK19_Out</t>
  </si>
  <si>
    <t>R1406_LRT</t>
  </si>
  <si>
    <t>PJ04DEF00-2713</t>
  </si>
  <si>
    <t>PJ04DEF00-2706</t>
  </si>
  <si>
    <t>[SPCCP] Wireless CarPlay session reconnects automatically after terminating Emergency Call</t>
  </si>
  <si>
    <t>PJ04DEF00-2703</t>
  </si>
  <si>
    <t>[BOOT] Disclaimer Popup is displayed twice when Ignition Cycle is performed while Guest user is logged in</t>
  </si>
  <si>
    <t>SourceoftheSameCaseID:PJ04DEF00-2167</t>
  </si>
  <si>
    <t>PJ04DEF00-2700</t>
  </si>
  <si>
    <t>PJ04DEF00-2696</t>
  </si>
  <si>
    <t>[BOOT] After performing FDR  black screen is displayed.</t>
  </si>
  <si>
    <t>PJ04DEF00-2693</t>
  </si>
  <si>
    <t>[SUW] ICB is rebooting after selecting "Skip" on "Skip Google sign-in" popup</t>
  </si>
  <si>
    <t>ã‚¬ãƒ©ã‚¹è²¼ã‚Š_æŠ€è¡“</t>
  </si>
  <si>
    <t>PJ04DEF00-2690</t>
  </si>
  <si>
    <t xml:space="preserve"> [SUW] "Enhance the ride with apps" screen is not displayed when "Skip" is selected  on "Google Sign in" screen</t>
  </si>
  <si>
    <t>PJ04DEF00-2689</t>
  </si>
  <si>
    <t>[CLK] UP/Down arrow button for switching between AM and PM is not operable and it is grayed out after Performing FDR while setting Time</t>
  </si>
  <si>
    <t>PJ04DEF00-2681</t>
  </si>
  <si>
    <t>[PFM] Incorrect wait time is displayed on lock screen after IGN cycle on entering wrong PIN for 12th time</t>
  </si>
  <si>
    <t>PJ04DEF00-2653</t>
  </si>
  <si>
    <t>PJ04DEF00-2652</t>
  </si>
  <si>
    <t>A14OSV_OUTFLOW_WK16</t>
  </si>
  <si>
    <t>PJ04DEF00-2648</t>
  </si>
  <si>
    <t>DEF_Waiting_for_submission_REL</t>
  </si>
  <si>
    <t>PJ04DEF00-2644</t>
  </si>
  <si>
    <t>PJ04DEF00-2633</t>
  </si>
  <si>
    <t>PJ04DEF00-2625</t>
  </si>
  <si>
    <t>[BOOT] Black screen is displayed continuously after changing language to "English" from Disclaimer popup</t>
  </si>
  <si>
    <t>PJ04DEF00-2599</t>
  </si>
  <si>
    <t>[BOOT] B-zone and MCS are displayed Black for 6 seconds after performing battery cycle</t>
  </si>
  <si>
    <t>A14OSV_INFLOW_WK15</t>
  </si>
  <si>
    <t>SourceoftheSameCaseID:PJ04DEF00-1471</t>
  </si>
  <si>
    <t>PJ04DEF00-2598</t>
  </si>
  <si>
    <t>[BOOT] "Virtual key mode detected. Changing to guest mode." loading screen is displayed continuously until recovery is performed after changing language from Disclaimer popup</t>
  </si>
  <si>
    <t>PJ04DEF00-2595</t>
  </si>
  <si>
    <t>PJ04DEF00-2586</t>
  </si>
  <si>
    <t>[HFT] "No Phone Detected" popup is displayed instead of "Searching" message popup, after disconnecting bluetooth from device side</t>
  </si>
  <si>
    <t>kpt_falak_vi</t>
  </si>
  <si>
    <t>PJ04DEF00-2585</t>
  </si>
  <si>
    <t>[WF] Alexa sign-in screen is not displayed when Wi-Fi AP is successfully connected to ICB</t>
  </si>
  <si>
    <t>PJ04DEF00-2584</t>
  </si>
  <si>
    <t>PJ04DEF00-2583</t>
  </si>
  <si>
    <t>[Personal Setting] Vehicle personal setting for HVAC Fan Speed â€‹â€‹is set to current value for User1 profile, when an error condition is performed</t>
  </si>
  <si>
    <t>PJ04DEF00-2582</t>
  </si>
  <si>
    <t>PJ04DEF00-2576</t>
  </si>
  <si>
    <t>[SUW] "Finish setting your profile" (SUW restart notification) notification is displayed in notification list though user have not accepted Google services and permissions</t>
  </si>
  <si>
    <t>A14OSV_OUTFLOW_WK17</t>
  </si>
  <si>
    <t>SourceoftheSameCaseID:PJ04DEF00-1367</t>
  </si>
  <si>
    <t>PJ04DEF00-2573</t>
  </si>
  <si>
    <t>[3rd Party app] "News" app Metadata is not displayed on B-Zone when home button is pressed from MCS</t>
  </si>
  <si>
    <t>PJ04DEF00-2572</t>
  </si>
  <si>
    <t>[Header] Black screen is displayed while tapping multiple times on Header after performing FDR</t>
  </si>
  <si>
    <t>PJ04DEF00-2550</t>
  </si>
  <si>
    <t>[HAC] Word "Alexa" is overlapped with Alexa home screen text and play button is displayed when Alexa App Notification is turned off</t>
  </si>
  <si>
    <t>PJ03DEF00ãƒžãƒ«æ¬¡å¯¾å¿œ</t>
  </si>
  <si>
    <t>PJ04DEF00-2544</t>
  </si>
  <si>
    <t>[PersonalSettings]White screen is displayed when User switching is performed from Owner to User1</t>
  </si>
  <si>
    <t>PJ04DEF00-2541</t>
  </si>
  <si>
    <t>[BOOT] After Performing FDR during boot, system is restarting three times with Honda animation</t>
  </si>
  <si>
    <t>PJ04DEF00-2533</t>
  </si>
  <si>
    <t>[BT] Already connected Bluetooth device name is appeared in "search for devices" list</t>
  </si>
  <si>
    <t>SourceoftheSameCaseID:PJ04DEF00-2920</t>
  </si>
  <si>
    <t>PJ04DEF00-2531</t>
  </si>
  <si>
    <t>[SUW] "Finish setting up your profile" notification is displaying twice on the notification list screen</t>
  </si>
  <si>
    <t>PJ04DEF00-2530</t>
  </si>
  <si>
    <t>A14OSV_ISP_PostCS1_Premerge</t>
  </si>
  <si>
    <t>DRT_Blocker</t>
  </si>
  <si>
    <t>R1400_DRT</t>
  </si>
  <si>
    <t>PJ04DEF00-450</t>
  </si>
  <si>
    <t>[SFD] SFD FB display is not cancelled when tapped on Home button from MCS</t>
  </si>
  <si>
    <t>PJ03DEF00-6609</t>
  </si>
  <si>
    <t>[HED] Incoming SMS notification on Header displays 3 contact numbers when a message (SMS) is received from remote phone</t>
  </si>
  <si>
    <t>LRT -&gt; ãƒ†ã‚¹ãƒˆã‚±ãƒ¼ã‚¹å¤–æ¤œå‡º</t>
  </si>
  <si>
    <t>A13OSV_BIN</t>
  </si>
  <si>
    <t>PJ03DEF00-6601</t>
  </si>
  <si>
    <t>[SPCCP] Black screen is displayed continuously on A-Zone and B-Zone when Apple Carplay is selected from MCS while USB main Screen is active</t>
  </si>
  <si>
    <t>PJ03DEF00-6532</t>
  </si>
  <si>
    <t>[PRM] Transition to Home screen is delayed by few seconds when the login PIN is entered on Lock screen</t>
  </si>
  <si>
    <t>PJ03DEF00-6529</t>
  </si>
  <si>
    <t>[SSR] CarPlay Siri session is active when CarPlay is re-launched from home screen</t>
  </si>
  <si>
    <t>PJ03DEF00-6525</t>
  </si>
  <si>
    <t>[System UI] Notification list screen content is overlapping when performing scroll down operation using scroll bar while Profile Setup notification is expanded</t>
  </si>
  <si>
    <t>SWPLæ‹…å½“è€…å¤‰æ›´_æ±toéŽŒç”°</t>
  </si>
  <si>
    <t>PJ03DEF00-6523</t>
  </si>
  <si>
    <t>[HFT] Call Information notification Text "Tap the green status area to check the call information" is displayed in three lines when Incoming call is interrupted by selecting the HOME button via MCS</t>
  </si>
  <si>
    <t>PJ03DEF00-6514</t>
  </si>
  <si>
    <t>[USB] Video frame changes automatically after some time when video is in paused state</t>
  </si>
  <si>
    <t>PJ03DEF00-6473</t>
  </si>
  <si>
    <t>[Boot] Black Screen is displayed on A-Zone after performing Battery Cycle when Wi-Fi AP band settings are changed via developer diagnostics</t>
  </si>
  <si>
    <t>stn_yoshikawa_to</t>
  </si>
  <si>
    <t>PJ03DEF00-6472</t>
  </si>
  <si>
    <t>[HMI] System UI is not responding when tap and swipe operation is performed on Home screen</t>
  </si>
  <si>
    <t>åŒä»¶_æœªå‡¦ç½®ï¼šICBå¤–éƒ¨å¯¾å¿œ</t>
  </si>
  <si>
    <t>PJ03DEF00-6471</t>
  </si>
  <si>
    <t>[HAC] Alexa transits to "Speaking" state and Alexa search result screen is displayed when interrupted by "Home" button while Alexa is in "Thinking" state</t>
  </si>
  <si>
    <t>LRT -&gt; å˜æ©Ÿèƒ½ãƒ†ã‚¹ãƒˆ</t>
  </si>
  <si>
    <t>PJ03DEF00-6468</t>
  </si>
  <si>
    <t>[BTA] Music is audible in background on Search Device List Screen while device search is in Progress</t>
  </si>
  <si>
    <t>PJ04DEF00æ¨ªå±•æ¸ˆ</t>
  </si>
  <si>
    <t>PJ03DEF00-6461</t>
  </si>
  <si>
    <t>PJ03DEF00-6457</t>
  </si>
  <si>
    <t>[BOOT] B-Zone is displayed in black when battery cycle is performed while Setup wizard screen is active</t>
  </si>
  <si>
    <t>åŒä»¶_æœªå‡¦ç½®ï¼šç¾çŠ¶é€šã‚Šã‚¯ãƒ­ãƒ¼ã‚º</t>
  </si>
  <si>
    <t>PJ03DEF00-6454</t>
  </si>
  <si>
    <t>[BOOT] ICB display returns to "Set up profile" screen when battery cycle is performed while "Set up profile" screen is active</t>
  </si>
  <si>
    <t>PP_SUW</t>
  </si>
  <si>
    <t>PJ03DEF00-6433</t>
  </si>
  <si>
    <t>PJ03DEF00-6425</t>
  </si>
  <si>
    <t>[åŒä»¶#PJ03DEF00-6423][WF] Wi-Fi "change mode" screen is retained on "Network" mode when interrupted  by parking sensor  popup while switching to "Smartphone connection" mode</t>
  </si>
  <si>
    <t>PJ03DEF00-6424</t>
  </si>
  <si>
    <t>[HED] "GPS signal not detecting icon" is not displayed on Header area of System screen when GNSS signal is not received by ICB</t>
  </si>
  <si>
    <t>PJ03DEF00-6422</t>
  </si>
  <si>
    <t>[TSU] USB playback screen is displayed when "Manual Maintenance Inspection" call is selected from the notification list</t>
  </si>
  <si>
    <t>PJ03DEF00-6419</t>
  </si>
  <si>
    <t>[BOOT] Navigation route guidance is cancelled on Maps screen after ACC cycle</t>
  </si>
  <si>
    <t>hm_hirota_ka</t>
  </si>
  <si>
    <t>GoogleMaps</t>
  </si>
  <si>
    <t>PJ03DEF00-6410</t>
  </si>
  <si>
    <t>[BOOT] Navigation route guidance is audible on active black screen after ignition cycle</t>
  </si>
  <si>
    <t>PJ03DEF00-6394</t>
  </si>
  <si>
    <t>[DEA] "Air Conditioner" connection diagnosis icon is displayed in "Red color" (NG) when "Self Diagnosis Mode" is selected on Diagnosis Menu screen</t>
  </si>
  <si>
    <t>PJ03DEF00-6361</t>
  </si>
  <si>
    <t>[HED] "Dismiss" button is not displayed in notification list for latest received notification message when two notifications messages are sent from "Vendor Extension" app</t>
  </si>
  <si>
    <t>PJ03DEF00-6302</t>
  </si>
  <si>
    <t>[HED] SMS Content is not reading out when selecting play button on SMS notification from second time onwards</t>
  </si>
  <si>
    <t>PJ03DEF00-6301</t>
  </si>
  <si>
    <t>[SPCAA] Wired AA session is reconnected after few seconds when emergency call is ended</t>
  </si>
  <si>
    <t>PJ03DEF00-6297</t>
  </si>
  <si>
    <t xml:space="preserve">[HED] Cell phone signal strength indicator image(icon) is displayed without tower in header area </t>
  </si>
  <si>
    <t>PJ03DEF00-6292</t>
  </si>
  <si>
    <t>[LNG] Language setting screen is displayed for 1 sec while parking sensor screen is active when language switching operation is completed</t>
  </si>
  <si>
    <t>hm_fukuda_ta</t>
  </si>
  <si>
    <t>PJ03DEF00-6289</t>
  </si>
  <si>
    <t>[3rd Party App] Spotify "AudioTop" screen is displayed when Spotify application is initiated by "Google Assistant" Voice recognition</t>
  </si>
  <si>
    <t>PJ03DEF00-6287</t>
  </si>
  <si>
    <t>[HED] Notifications are not dismissed from the notification list when "Dismiss All" button is selected</t>
  </si>
  <si>
    <t>PJ03DEF00-6286</t>
  </si>
  <si>
    <t>[HED] SMS is played in Spanish language when language is switched from Spanish to English</t>
  </si>
  <si>
    <t>PJ03DEF00-6269</t>
  </si>
  <si>
    <t xml:space="preserve">[HAC] Alexa audio cue is audible in low volume for first time when Alexa is initiated from MCS while Wi-Fi Add network screen is active </t>
  </si>
  <si>
    <t>PJ03DEF00-6265</t>
  </si>
  <si>
    <t>PJ03DEF00-6247</t>
  </si>
  <si>
    <t>cre_saito_ju</t>
  </si>
  <si>
    <t>PJ03DEF00-6234</t>
  </si>
  <si>
    <t>[SPCCP] Bluetooth disconnecting popup is not displayed when Phone1(iOS) is connected via Bluetooth to ICB while connecting Phone2(iOS) as CarPlay</t>
  </si>
  <si>
    <t>PJ03DEF00-6230</t>
  </si>
  <si>
    <t>PJ03DEF00-6209</t>
  </si>
  <si>
    <t>[PRM] Error message "Try again in 30 seconds" is not displaying after entering incorrect PIN for 5 times with less than 4 digits on Lock screen.</t>
  </si>
  <si>
    <t>PJ03DEF00-6183</t>
  </si>
  <si>
    <t>[HAC] "Alexa Get Started" screen is displayed for 10 sec before displaying Alexa home screen, when Alexa Tutorial screen is interrupted by Google Assistant from MCS</t>
  </si>
  <si>
    <t>PJ03DEF00-6101</t>
  </si>
  <si>
    <t xml:space="preserve">[3rd Party app] "News" app Metadata is not displayed on B-Zone when home button is pressed from MCS </t>
  </si>
  <si>
    <t>PJ03DEF00-6090</t>
  </si>
  <si>
    <t>[Personal Setting] "Tap to load your Vehicle settings" notification is displayed without Cold start for HUD function while there is a difference b/w the vehicle individual stored settings in the PS function and the vehicle current values â€‹â€‹â€‹â€‹after ACC-ON</t>
  </si>
  <si>
    <t>PJ03DEF00-6089</t>
  </si>
  <si>
    <t>PJ03DEF00-6076</t>
  </si>
  <si>
    <t>[INL] Rear camera image is displayed when Reverse gear is engaged over Inline diagnosis Screen</t>
  </si>
  <si>
    <t>hm_esaka_sh</t>
  </si>
  <si>
    <t>PJ03DEF00-6074</t>
  </si>
  <si>
    <t>PJ03DEF00-6063</t>
  </si>
  <si>
    <t>[SUW] Black screen is displayed on ICB after selecting "Next" on "You're signed in" google screen</t>
  </si>
  <si>
    <t>PJ03DEF00-6062</t>
  </si>
  <si>
    <t>[BT] CarPlay Disclaimer popup is not displayed when Bluetooth passive pairing is performed on Phone app</t>
  </si>
  <si>
    <t>LRT -&gt; æ©Ÿèƒ½è¤‡åˆãƒ†ã‚¹ãƒˆ</t>
  </si>
  <si>
    <t>PJ03DEF00-6058</t>
  </si>
  <si>
    <t xml:space="preserve">[DEA] 'OK' button is operable when camera image is not displayed on "Lane Watch Camera" Screen while Lane Watch Camera is not connected to the ICB </t>
  </si>
  <si>
    <t>PJ03DEF00-6041</t>
  </si>
  <si>
    <t>[PPP/GDPR] Cellular information setting "attachStatus" value is not displayed as "1" in makerlog logcat.log  file when "attachStatus" with value "1" is sent from TSU simulator to ICB</t>
  </si>
  <si>
    <t>PJ03DEF00-6039</t>
  </si>
  <si>
    <t>[TSU] Shoulder Tap Notification "TsuInfoCallback.onShoulderTapReceived()" is not displayed in Logcat logs when Shoulder Tap Notification is sent from TSU simulator to ICB</t>
  </si>
  <si>
    <t>PJ03DEF00-6030</t>
  </si>
  <si>
    <t>[Personal Setting] "Tap to load your Vehicle settings" notification is displayed without Cold start for HUD function while there is a difference b/w the vehicle individual stored settings in the PS function and the vehicle current values â€‹â€‹after ACC-ON</t>
  </si>
  <si>
    <t>PJ03DEF00-6029</t>
  </si>
  <si>
    <t>PJ03DEF00-6011</t>
  </si>
  <si>
    <t>PJ03DEF00-6009</t>
  </si>
  <si>
    <t>[Personal Setting] "Adjusting Your Driving Position" popup is dismissed when signal C_ATD with value "1" is transmitted to apply Driving restriction</t>
  </si>
  <si>
    <t>PersonalSettingV3</t>
  </si>
  <si>
    <t>PJ03DEF00-6003</t>
  </si>
  <si>
    <t>[Personal Setting] "Tap to load your Vehicle settings" notification is displayed without Cold start for HUD function while there is a difference b/w the vehicle's individual stored settings in the PS function and the vehicle's current values after ACC-ON</t>
  </si>
  <si>
    <t>PJ03DEF00-6000</t>
  </si>
  <si>
    <t xml:space="preserve">[BT] CarPlay Disclaimer popup is not displayed when Bluetooth passive pairing is performed on Phone app </t>
  </si>
  <si>
    <t>PJ03DEF00-5955</t>
  </si>
  <si>
    <t>PJ03DEF00-5953</t>
  </si>
  <si>
    <t>PJ03DEF00-5952</t>
  </si>
  <si>
    <t>PJ03DEF00-5932</t>
  </si>
  <si>
    <t>[Google Assistant] Google assistant is not initiated from MCS while Alexa is in listening mode</t>
  </si>
  <si>
    <t>Tier-2è©•ä¾¡ -&gt; æŽ¢ç´¢çš„ãƒ†ã‚¹ãƒˆ</t>
  </si>
  <si>
    <t>PJ03DEF00-5918</t>
  </si>
  <si>
    <t>[System startup complete] Google Assistant is not initiated from MCS when user is in Safe Mode</t>
  </si>
  <si>
    <t>SystemFG</t>
  </si>
  <si>
    <t>PJ03DEF00-5910</t>
  </si>
  <si>
    <t>PJ04DEF00ãƒžãƒ«æ¬¡å¯¾å¿œæ¸ˆ</t>
  </si>
  <si>
    <t>PJ03DEF00-5904</t>
  </si>
  <si>
    <t>hm_cai_yu</t>
  </si>
  <si>
    <t>UIFW</t>
  </si>
  <si>
    <t>PJ03DEF00-5898</t>
  </si>
  <si>
    <t>[System UI] Advanced Settings screen is displayed when Back button is pressed while Change Profile screen launched from Header is active</t>
  </si>
  <si>
    <t>PJ03DEF00-5888</t>
  </si>
  <si>
    <t>[åŒä»¶#PJ03DEF00-5783][BT] CarPlay Disclaimer popup is not displayed when Bluetooth passive pairing is performed on Phone app</t>
  </si>
  <si>
    <t>PJ03DEF00-5869</t>
  </si>
  <si>
    <t>[Personal Setting] Vehicle personal setting for HVAC Fan Speed is set to current value for User1 profile, when an error condition is performed</t>
  </si>
  <si>
    <t>PJ03DEF00-5797</t>
  </si>
  <si>
    <t>[USB] "Current Playlist" item is not active on Music library screen when Music Library Button is selected while Music playback is in progress</t>
  </si>
  <si>
    <t>PJ03DEF00-5796</t>
  </si>
  <si>
    <t>[SPCCP] ICB restarts automatically when CarPlay outgoing call is in progress while "iPerf" screen is active</t>
  </si>
  <si>
    <t>PJ03DEF00-5763</t>
  </si>
  <si>
    <t>[åŒä»¶#PJ03DEF00-5463][USB] Pause icon is displayed on control button area of audio top screen when Google Assistant is initiated from MCS while USB music playback is in progress</t>
  </si>
  <si>
    <t>PJ03DEF00-5661</t>
  </si>
  <si>
    <t>[LNG] â€œEspaÃ±olâ€ word is displayed as "espaÃ±ol" on System setting screen when system language is selected as EspaÃ±ol</t>
  </si>
  <si>
    <t>PJ03DEF00-5654</t>
  </si>
  <si>
    <t>[LNG] The text "Switching profiles will be Cancelled if the vehicle is in motion" is displayed in English when changed the language from English to EspaÃ±ol while switching the profile from Owner to Guest</t>
  </si>
  <si>
    <t>PFM</t>
  </si>
  <si>
    <t>PJ03DEF00-5603</t>
  </si>
  <si>
    <t>[IVI] Not able to exit from "Set Date" screen when entered through HLC -&gt; HLC debug -&gt; Interface list -&gt; Date &amp; Time -&gt; Set Date &amp; Time -&gt; Set Date</t>
  </si>
  <si>
    <t>PJ03DEF00-5602</t>
  </si>
  <si>
    <t>[System UI] Alexa "Contact Sync permission" popup is not dismissed when incoming call is ignored(declined)</t>
  </si>
  <si>
    <t>PJ03DEF00-5592</t>
  </si>
  <si>
    <t>[PRM] All the Registered Users are displayed on user selection screen when MCS "Back" key is pressed while an incoming call is in progress (Ringing) on ICB</t>
  </si>
  <si>
    <t>PJ03DEF00-5535</t>
  </si>
  <si>
    <t>[DEA] Diagnosis result for MIC button is displayed in "Green" on System Links screen even if only one MIC is connected</t>
  </si>
  <si>
    <t>PJ03DEF00-5528</t>
  </si>
  <si>
    <t>[System UI] Caption is not displayed when Caption preferences setting is enabled while "Youtube" video is playing</t>
  </si>
  <si>
    <t>PJ03DEF00-5388</t>
  </si>
  <si>
    <t>[WuW] Blank screen is displayed without setting list item in Google Assistant setting screen</t>
  </si>
  <si>
    <t>PJ03DEF00-5384</t>
  </si>
  <si>
    <t>[TSU] "TSU Status" screen does not transit to "Unit Check"screen when Back Key is selected on MCS</t>
  </si>
  <si>
    <t>PJ03DEF00-5381</t>
  </si>
  <si>
    <t>[BT] "Bluetooth Settings" screen does not transit to "Framework Developer Options" when Back Key is selected on MCS</t>
  </si>
  <si>
    <t>PJ03DEF00-5379</t>
  </si>
  <si>
    <t>[BTA] Fast forwarding is stopped for sometime while press and hold fast forward icon button</t>
  </si>
  <si>
    <t>PJ03DEF00-5378</t>
  </si>
  <si>
    <t>[BTA] Fast forwarding is not cancelled when the current track is switched to next track while press and hold fast forward icon button</t>
  </si>
  <si>
    <t>PJ03DEF00-5313</t>
  </si>
  <si>
    <t>[Google Assistant] Suggestion card default wording (How can I help?) is not displayed on B-Zone when there are no suggestion inputs while Google Assistant language is set to French</t>
  </si>
  <si>
    <t>PJ03DEF00-5312</t>
  </si>
  <si>
    <t>[DEA] MPU version value is reflecting in Reverse on MPU Information screen</t>
  </si>
  <si>
    <t>PJ03DEF00-5292</t>
  </si>
  <si>
    <t>[PWF] Power Flow screen is not displayed on A-zone when Power Flow is selected from MCS</t>
  </si>
  <si>
    <t>PJ03DEF00-5291</t>
  </si>
  <si>
    <t>PJ03DEF00-5290</t>
  </si>
  <si>
    <t>PJ03DEF00-5287</t>
  </si>
  <si>
    <t>PJ03DEF00-5171</t>
  </si>
  <si>
    <t>[SoftwareKeyboard]Google Automotive keyboard is functional on map application when Driver Restriction is active</t>
  </si>
  <si>
    <t>PJ03DEF00-5157</t>
  </si>
  <si>
    <t>[SoftwareKeyboard] Voice input screen is not displayed when transitioning from Voice input screen to another screen and re-display the keyboard, when clicked on MIC icon from software keyboard</t>
  </si>
  <si>
    <t>PJ03DEF00-5154</t>
  </si>
  <si>
    <t xml:space="preserve">[HFT] Contact Name is not Displayed when adding a saved contact as favorite through "Using Enter Number" </t>
  </si>
  <si>
    <t>PJ03DEF00-5086</t>
  </si>
  <si>
    <t>hm_ishihara_ta</t>
  </si>
  <si>
    <t>DEF_RelæŠ•å…¥å¾…ã¡</t>
  </si>
  <si>
    <t>PJ03DEF00-4653</t>
  </si>
  <si>
    <t>[PRM] New user profile is created while Guest user is Logged in.</t>
  </si>
  <si>
    <t>PJ03DEF00-4648</t>
  </si>
  <si>
    <t>[System UI] CarPlay Projection screen is not displayed while selecting Apple CarPlay from MCS</t>
  </si>
  <si>
    <t>PJ03DEF00-4644</t>
  </si>
  <si>
    <t>[PRM] "Companion Device Manager" option is displayed after disabling "Hide system apps" on Wi-Fi control screen</t>
  </si>
  <si>
    <t>PJ03DEF00-4550</t>
  </si>
  <si>
    <t>[BT]Display starts flickering automatically when Bluetooth is connected</t>
  </si>
  <si>
    <t>3BHA_MP_triage</t>
  </si>
  <si>
    <t>3BHA_MP_triage_SWPL_approve</t>
  </si>
  <si>
    <t>3BHA-SæŠ•å…¥</t>
  </si>
  <si>
    <t>PJ03DEF00-4548</t>
  </si>
  <si>
    <t>[BT] ICB restarts automatically when switching between wired Carplay and android Bluetooth connection multiple time</t>
  </si>
  <si>
    <t>PJ03DEF00-4534</t>
  </si>
  <si>
    <t>[3rd Party App] Spotify music does not resume after switching profile</t>
  </si>
  <si>
    <t>PJ03DEF00-4328</t>
  </si>
  <si>
    <t>[SPCCP] "Conference call" Information is not changed to "caller name" after disconnecting one call from MD side while Android Auto projection screen is active.</t>
  </si>
  <si>
    <t>PJ03DEF00-4314</t>
  </si>
  <si>
    <t>[AMFM]Unable to switch to Home screen when profile is switched from Guest user to Admin user when sound settings of "AM traffic information" is updated for Guest user.</t>
  </si>
  <si>
    <t>Sound</t>
  </si>
  <si>
    <t>PJ03DEF00-4313</t>
  </si>
  <si>
    <t>[SPCCP] Latest "Android Auto" Incoming call notification shown again after accepting the call while Android projection Screen is active.</t>
  </si>
  <si>
    <t>U</t>
  </si>
  <si>
    <t>PJ03DEF00-4311</t>
  </si>
  <si>
    <t>[System UI] Back press is not working for "Audio function is not available during a call" popup of FM basic screen to Home screen when call is active</t>
  </si>
  <si>
    <t>PJ03DEF00-4309</t>
  </si>
  <si>
    <t>[AMFM] FM Basic screen is displayed instead of FM Menu screen when Audio Power OFF/ON operation is done using Volume knob on FM Menu screen.</t>
  </si>
  <si>
    <t>PJ03DEF00-3999</t>
  </si>
  <si>
    <t>[System UI]Unable to switch to Customization screen when user Press and hold "Press &amp; Hold to Add" option on MCS bar while any pop up is active</t>
  </si>
  <si>
    <t>åŒä»¶_æœªå‡¦ç½®ï¼šä»•æ§˜é€šã‚Š</t>
  </si>
  <si>
    <t>PJ03DEF00-3767</t>
  </si>
  <si>
    <t>[SPCAA] Call is switched to Android Auto &amp; FRX accept screen is not displayed when connected device is switched from HFP to Android Auto while call is in progress</t>
  </si>
  <si>
    <t>PJ03DEF00-3313</t>
  </si>
  <si>
    <t>[SPCPP]Battery level of connected phone continues to appear on B-zone header when phone is connected via wireless Android Auto while HFP setting is turned OFF</t>
  </si>
  <si>
    <t>PJ03DEF00-3280</t>
  </si>
  <si>
    <t>[IVI] Not able to enable developer options setting after selecting 7 time's on build number</t>
  </si>
  <si>
    <t>SystemSettings</t>
  </si>
  <si>
    <t>PJ03DEF00-3226</t>
  </si>
  <si>
    <t>[BT] "Change devices" pop-up is not dismissed when the Android auto disclaimer screen is dismissed on disconnecting the Android auto phone</t>
  </si>
  <si>
    <t>3BHA_MP_triage_to_a13other</t>
  </si>
  <si>
    <t>3BHA_MP_triage_to_a13other_SWPL_approve</t>
  </si>
  <si>
    <t>PJ03DEF00-2862</t>
  </si>
  <si>
    <t>[HAC] Amazon music template is not erased after 30 minutes when Amazon music is in pause state while Alexa Home screen is active</t>
  </si>
  <si>
    <t>PJ03DEF00-2837</t>
  </si>
  <si>
    <t>[DEV]Location setting is not turning ON when Battery cycle is performed on Developer Diag screen</t>
  </si>
  <si>
    <t>PJ03DEF00-2572</t>
  </si>
  <si>
    <t>[DEV] ICB Screen is stuck after performing ACC cycle while Display Repro is running</t>
  </si>
  <si>
    <t>POSSIBLE_FG_ISP</t>
  </si>
  <si>
    <t>PJ03DEF00-2070</t>
  </si>
  <si>
    <t>[SSR] CarPlay SIRI session is not dismissed when no command is given while initiating through SWC</t>
  </si>
  <si>
    <t>PJ03DEF00-1899</t>
  </si>
  <si>
    <t>[RGB] Home screen with error telop message is not displayed when C_RGB_NAV_FAIL_RGB value is set to 1</t>
  </si>
  <si>
    <t>PJ03DEF00-1868</t>
  </si>
  <si>
    <t>[åŒä»¶#PJ03DEF00-1763][VEEAP] Track Up operation is not working when user press "Track up" on Vendor Extension app while Android Auto is active</t>
  </si>
  <si>
    <t>PJ03DEF00-1557</t>
  </si>
  <si>
    <t>[HFT] "Ringtone" option in Phone Menu is disabled and shows "Ringtone not supported on connected phone" when selected.</t>
  </si>
  <si>
    <t>DEF_RelæŠ•å…¥æ¸ˆã¿</t>
  </si>
  <si>
    <t>PJ03DEF00-991</t>
  </si>
  <si>
    <t>[BZA] Incoming text notification is not displayed when SMS is send from remote phone to Bluetooth Connected phone</t>
  </si>
  <si>
    <t>PJ03DEF00-982</t>
  </si>
  <si>
    <t>[HED] USB device name is not displayed in notification list when USB is connected to ICB</t>
  </si>
  <si>
    <t>PJ03DEF00-787</t>
  </si>
  <si>
    <t>[SYSE]Makers Log is not Exported From ICB  by 'adb pull' command</t>
  </si>
  <si>
    <t>SystemFG-Common</t>
  </si>
  <si>
    <t>PJ03DEF00-508</t>
  </si>
  <si>
    <t>[DD] User selection screen is not restricted when Driver Restriction is Applied</t>
  </si>
  <si>
    <t>PJ03DEF00-507</t>
  </si>
  <si>
    <t>PJ03DEF00-506</t>
  </si>
  <si>
    <t>PJ03DEF00-454</t>
  </si>
  <si>
    <t>PJ03DEF00-373</t>
  </si>
  <si>
    <t>[HFT] Call is not getting placed from favorite Contact shortcut registered on the HOME screen</t>
  </si>
  <si>
    <t>PJ03DEF00-361</t>
  </si>
  <si>
    <t>[SUW] Add User name Screen jumps back to the same screen when Next is selected for the first time and 2nd time onwards it jumps to Welcome and Language Selection Screen</t>
  </si>
  <si>
    <t>SystemFG-SystemApp</t>
  </si>
  <si>
    <t>PJ03DEF00-333</t>
  </si>
  <si>
    <t>[MCS]Spotify application is not displayed in MCS setting customization screen.</t>
  </si>
  <si>
    <t>PJ02DEF01-6715</t>
  </si>
  <si>
    <t>[HondaLink] Unable to connect to server Pop-up is not displayed on A-zone when outgoing call is terminated from ICB</t>
  </si>
  <si>
    <t>A12OSV_SU2024-1_MIC_STEP1</t>
  </si>
  <si>
    <t>A12OSV_triage_SU2024-1</t>
  </si>
  <si>
    <t>PJ03DEF00æ¨ªå±•æ¸ˆ</t>
  </si>
  <si>
    <t>Sãƒ–ãƒ©ãƒ³ãƒåˆ†å²å‰devæŠ•å…¥</t>
  </si>
  <si>
    <t>PJ02DEF01-3505</t>
  </si>
  <si>
    <t>[HAC] CarPlay Projection screen is not displayed in background when Alexa is initiated</t>
  </si>
  <si>
    <t>INCP</t>
  </si>
  <si>
    <t>Task</t>
  </si>
  <si>
    <t>IVIKPIT-1881</t>
  </si>
  <si>
    <t>[R1311] SR-110401-Sound-01 TC review</t>
  </si>
  <si>
    <t>IVIKPIT-1859</t>
  </si>
  <si>
    <t>[R1311] SR-200200-DealerDiag-05 TC Review</t>
  </si>
  <si>
    <t>IVIKPIT-1858</t>
  </si>
  <si>
    <t>[R1311] SR-200200-DealerDiag-30 TC Review</t>
  </si>
  <si>
    <t>IVIKPIT-1857</t>
  </si>
  <si>
    <t>[R1311] SR-200100-InlineMCAN-04 TC Review</t>
  </si>
  <si>
    <t>IVIKPIT-1856</t>
  </si>
  <si>
    <t>[R1311] SR-200100-InlineEthernet-27 TC Review</t>
  </si>
  <si>
    <t>IVIKPIT-1855</t>
  </si>
  <si>
    <t>[R1311] SR-200200-DealerDiag-113 TC Review</t>
  </si>
  <si>
    <t>IVIKPIT-1854</t>
  </si>
  <si>
    <t>[R1311] SR-200200-DealerDiag-112 TC Review</t>
  </si>
  <si>
    <t>IVIKPIT-1746</t>
  </si>
  <si>
    <t>[R1309] SR-090200-IVISettings-01 TC Review</t>
  </si>
  <si>
    <t>Row Labels</t>
  </si>
  <si>
    <t>(blank)</t>
  </si>
  <si>
    <t>Grand Total</t>
  </si>
  <si>
    <t>Column Labels</t>
  </si>
  <si>
    <t>&lt;3/13/2023</t>
  </si>
  <si>
    <t>2023</t>
  </si>
  <si>
    <t>2024</t>
  </si>
  <si>
    <t>2025</t>
  </si>
  <si>
    <t>2026</t>
  </si>
  <si>
    <t>Count of Created</t>
  </si>
  <si>
    <t>FY2025-26</t>
  </si>
  <si>
    <t>Additional LRT OSV A13+A14 SU2</t>
  </si>
  <si>
    <t>R7418 SU2</t>
  </si>
  <si>
    <t xml:space="preserve">23-Feb -6-Mar </t>
  </si>
  <si>
    <t>link</t>
  </si>
  <si>
    <t xml:space="preserve">Manual Defects </t>
  </si>
  <si>
    <t>Automation defects</t>
  </si>
  <si>
    <t>Project key</t>
  </si>
  <si>
    <t>Project name</t>
  </si>
  <si>
    <t>Project type</t>
  </si>
  <si>
    <t>Project lead</t>
  </si>
  <si>
    <t>Project description</t>
  </si>
  <si>
    <t>Project url</t>
  </si>
  <si>
    <t>PJ05DEF00</t>
  </si>
  <si>
    <t>PJ05_DEF_00</t>
  </si>
  <si>
    <t>software</t>
  </si>
  <si>
    <t>hm_izaki_ki</t>
  </si>
  <si>
    <t xml:space="preserve">23PF A15é–‹ç™ºå‘ã‘ä¸å…·åˆç®¡ç†_x000D_
23PF Defect management for A15 development_x000D_
</t>
  </si>
  <si>
    <t>PJ04DEF00</t>
  </si>
  <si>
    <t>PJ04_DEF_00</t>
  </si>
  <si>
    <t xml:space="preserve">23PF A14é–‹ç™ºå‘ã‘ä¸å…·åˆç®¡ç†_x000D_
23PF Defect management for A14 development_x000D_
</t>
  </si>
  <si>
    <t>PJ03DEF00</t>
  </si>
  <si>
    <t>PJ03_DEF_00</t>
  </si>
  <si>
    <t xml:space="preserve">23PF A13é–‹ç™ºå‘ã‘ä¸å…·åˆç®¡ç†_x000D_
23PF Defect management for A13 development_x000D_
</t>
  </si>
  <si>
    <t>PJ02DEF01</t>
  </si>
  <si>
    <t>PJ02_DEF_01</t>
  </si>
  <si>
    <t xml:space="preserve">23PF A12é–‹ç™ºå‘ã‘ä¸å…·åˆç®¡ç†_x000D_
23PF Defect management for A12 development_x000D_
</t>
  </si>
  <si>
    <t>IVIKPIT</t>
  </si>
  <si>
    <t>IVI_KPIT</t>
  </si>
  <si>
    <t>(Multiple Items)</t>
  </si>
  <si>
    <t>All</t>
  </si>
  <si>
    <t>April 2025 till Feb2026</t>
  </si>
  <si>
    <t>During OSV</t>
  </si>
  <si>
    <t>Defects Team</t>
  </si>
  <si>
    <t>Onsite</t>
  </si>
  <si>
    <t>All KPIT till Feb26</t>
  </si>
  <si>
    <t>Freshers</t>
  </si>
  <si>
    <t>NEW Defects</t>
  </si>
  <si>
    <t>Replica</t>
  </si>
  <si>
    <t>Defect Count</t>
  </si>
  <si>
    <t>A13</t>
  </si>
  <si>
    <t>Rankwise</t>
  </si>
  <si>
    <t>1. During test case execution , after completing one test case  TE moves to another test case execution while doing precondition of another test case TE observe defect in between this transition  hence TE report to TL and after conclusion TE report the defect .KPIT Team has taken alignment for this with Tamanaha and Yamaguch San 
2. TLs and TE regular discussion on scenario and defects &amp; we try fixed defect scenario during test case execution so that we can get defects there and also , not all are replica of OSV , few OSV are replica of NL
3. Test Case based defect leakage is not there in A14 NL and OSV</t>
  </si>
  <si>
    <t>OSV A13+A14 SU2-1 [STOP/SKIP]</t>
  </si>
  <si>
    <t>*</t>
  </si>
  <si>
    <t>* *</t>
  </si>
  <si>
    <t>KPT Anshika Dubey</t>
  </si>
  <si>
    <t>CW10</t>
  </si>
  <si>
    <t>HM Yuki Kurihara</t>
  </si>
  <si>
    <t>HM Yunan Cai</t>
  </si>
  <si>
    <t>KPT Ajay Gaikwad</t>
  </si>
  <si>
    <t>KPT Affan Ather</t>
  </si>
  <si>
    <t>KPT Grasha Khiyani</t>
  </si>
  <si>
    <t>KPT Kumar Chawada</t>
  </si>
  <si>
    <t>KPT Saurabh Tripathi</t>
  </si>
  <si>
    <t>KPT Srikanth Nalla</t>
  </si>
  <si>
    <t>Manual DD</t>
  </si>
  <si>
    <t>TC Effectiveness</t>
  </si>
  <si>
    <t>Manual TC Effectiveness</t>
  </si>
  <si>
    <t>Automation TC Effectiveness</t>
  </si>
  <si>
    <t>SU3</t>
  </si>
  <si>
    <t>A12+A14 SU3</t>
  </si>
  <si>
    <t>R7418 Additional LRT OSV A13+A14 SU2</t>
  </si>
  <si>
    <t>KPT Patil Jayesh</t>
  </si>
  <si>
    <t>KPT Shruti Mahamuni</t>
  </si>
  <si>
    <t>CW11</t>
  </si>
  <si>
    <t>HM Masaharu Tamanaha</t>
  </si>
  <si>
    <t>KPT Ganesh Aghav</t>
  </si>
  <si>
    <t>Not Executed</t>
  </si>
  <si>
    <t>In Progress</t>
  </si>
  <si>
    <t>Pass</t>
  </si>
  <si>
    <t>Fail</t>
  </si>
  <si>
    <t>Blocked</t>
  </si>
  <si>
    <t>In Review</t>
  </si>
  <si>
    <t>Remaining</t>
  </si>
  <si>
    <t>Progress</t>
  </si>
  <si>
    <t>Estimated</t>
  </si>
  <si>
    <t>Actual</t>
  </si>
  <si>
    <t>Variation</t>
  </si>
  <si>
    <t>Open</t>
  </si>
  <si>
    <t>0% (0)</t>
  </si>
  <si>
    <t>100% (403)</t>
  </si>
  <si>
    <t>96.89% (1808)</t>
  </si>
  <si>
    <t>3.11% (58)</t>
  </si>
  <si>
    <t>98.04% (2456)</t>
  </si>
  <si>
    <t>1.96% (49)</t>
  </si>
  <si>
    <t>98.61% (1346)</t>
  </si>
  <si>
    <t>1.39% (19)</t>
  </si>
  <si>
    <t>96.87% (2572)</t>
  </si>
  <si>
    <t>3.13% (83)</t>
  </si>
  <si>
    <t>99.46% (2788)</t>
  </si>
  <si>
    <t>0.54% (15)</t>
  </si>
  <si>
    <t>98.07% (11373)</t>
  </si>
  <si>
    <t>1.93% (224)</t>
  </si>
  <si>
    <t>***</t>
  </si>
  <si>
    <t>Defects Verification</t>
  </si>
  <si>
    <t>KPT Abhijit Patel</t>
  </si>
  <si>
    <t>KPT Akshaykumar Chavan</t>
  </si>
  <si>
    <t>KPT Bhuvaneswaran J</t>
  </si>
  <si>
    <t>KPT Hrishikesh Shinde</t>
  </si>
  <si>
    <t>STN Syun Kawakami</t>
  </si>
  <si>
    <t>CW12</t>
  </si>
  <si>
    <t>KPT Avinash Walunj</t>
  </si>
  <si>
    <t>KPT Deepak Agarwal</t>
  </si>
  <si>
    <t>KPT Rahul Chandore</t>
  </si>
  <si>
    <t>KPT Ujjwal Yadav</t>
  </si>
  <si>
    <t>KPT Vadamala R Bhuvanesh kumar</t>
  </si>
  <si>
    <t>IN WORK</t>
  </si>
  <si>
    <t>KPT Abhaya Samantaray</t>
  </si>
  <si>
    <t>KPT Mudassir Khan</t>
  </si>
  <si>
    <t>KPT Yashpal M</t>
  </si>
  <si>
    <t>R1503</t>
  </si>
  <si>
    <t>A13+A14 SU3</t>
  </si>
  <si>
    <t>R7419</t>
  </si>
  <si>
    <t xml:space="preserve">10-Mar-26(17th)-Mar </t>
  </si>
  <si>
    <t>R1503 A14+ A15 OSV</t>
  </si>
  <si>
    <t>R7419 A13+ A14 OSV</t>
  </si>
  <si>
    <t xml:space="preserve">19-Mar -2-April </t>
  </si>
  <si>
    <t>MSR March</t>
  </si>
  <si>
    <t>Exe-link</t>
  </si>
  <si>
    <t>R7431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</si>
</sst>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39">
    <font>
      <sz val="11"/>
      <color theme="1"/>
      <name val="Aptos Narrow"/>
      <family val="2"/>
      <scheme val="minor"/>
    </font>
    <font>
      <sz val="16"/>
      <color theme="1"/>
      <name val="Aptos Narrow"/>
      <family val="2"/>
      <scheme val="minor"/>
    </font>
    <font>
      <b/>
      <sz val="11"/>
      <color rgb="FF000000"/>
      <name val="Calibri"/>
      <family val="2"/>
    </font>
    <font>
      <sz val="11"/>
      <color rgb="FF000000"/>
      <name val="Calibri"/>
      <family val="2"/>
    </font>
    <font>
      <sz val="11"/>
      <name val="Calibri"/>
      <family val="2"/>
    </font>
    <font>
      <sz val="8"/>
      <name val="Aptos Narrow"/>
      <family val="2"/>
      <scheme val="minor"/>
    </font>
    <font>
      <sz val="11"/>
      <color theme="1"/>
      <name val="Calibri"/>
      <family val="2"/>
    </font>
    <font>
      <sz val="11"/>
      <color rgb="FF172B4D"/>
      <name val="Calibri"/>
      <family val="2"/>
    </font>
    <font>
      <b/>
      <sz val="11"/>
      <color theme="1"/>
      <name val="Calibri"/>
      <family val="2"/>
    </font>
    <font>
      <sz val="11"/>
      <color theme="1"/>
      <name val="Aptos Narrow"/>
      <family val="2"/>
      <scheme val="minor"/>
    </font>
    <font>
      <b/>
      <sz val="11"/>
      <color theme="1"/>
      <name val="Aptos Narrow"/>
      <family val="2"/>
      <scheme val="minor"/>
    </font>
    <font>
      <u/>
      <sz val="11"/>
      <color theme="10"/>
      <name val="Aptos Narrow"/>
      <family val="2"/>
      <scheme val="minor"/>
    </font>
    <font>
      <b/>
      <u/>
      <sz val="11"/>
      <color theme="1"/>
      <name val="Aptos Narrow"/>
      <family val="2"/>
      <scheme val="minor"/>
    </font>
    <font>
      <sz val="9.6"/>
      <color rgb="FF374151"/>
      <name val="Arial"/>
      <family val="2"/>
    </font>
    <font>
      <b/>
      <sz val="12"/>
      <color rgb="FF111827"/>
      <name val="Arial"/>
      <family val="2"/>
    </font>
    <font>
      <b/>
      <sz val="9.6"/>
      <color rgb="FF374151"/>
      <name val="Arial"/>
      <family val="2"/>
    </font>
    <font>
      <b/>
      <sz val="7"/>
      <color rgb="FF111827"/>
      <name val="Consolas"/>
      <family val="3"/>
    </font>
    <font>
      <sz val="9"/>
      <color theme="1"/>
      <name val="Aptos Narrow"/>
      <family val="2"/>
      <scheme val="minor"/>
    </font>
    <font>
      <sz val="11"/>
      <color rgb="FF231F20"/>
      <name val="Work Sans"/>
    </font>
    <font>
      <b/>
      <sz val="11"/>
      <color rgb="FF000000"/>
      <name val="Aptos Narrow"/>
      <family val="2"/>
    </font>
    <font>
      <b/>
      <sz val="11"/>
      <color rgb="FF000000"/>
      <name val="Aptos Narrow"/>
      <family val="2"/>
    </font>
    <font>
      <sz val="11"/>
      <color rgb="FF000000"/>
      <name val="Aptos Narrow"/>
      <family val="2"/>
    </font>
    <font>
      <b/>
      <sz val="9"/>
      <color theme="1"/>
      <name val="Aptos Narrow"/>
      <family val="2"/>
      <scheme val="minor"/>
    </font>
    <font>
      <b/>
      <sz val="9"/>
      <color rgb="FF000000"/>
      <name val="Work san"/>
    </font>
    <font>
      <sz val="9"/>
      <color rgb="FF000000"/>
      <name val="Arial"/>
      <family val="2"/>
    </font>
    <font>
      <sz val="8"/>
      <color rgb="FF000000"/>
      <name val="Work san"/>
    </font>
    <font>
      <sz val="9"/>
      <color rgb="FF000000"/>
      <name val="Aptos Narrow"/>
      <family val="2"/>
    </font>
    <font>
      <sz val="11"/>
      <color rgb="FFFF0000"/>
      <name val="Aptos Narrow"/>
      <family val="2"/>
      <scheme val="minor"/>
    </font>
    <font>
      <strike/>
      <sz val="11"/>
      <color theme="1"/>
      <name val="Aptos Narrow"/>
      <family val="2"/>
      <scheme val="minor"/>
    </font>
    <font>
      <b/>
      <strike/>
      <sz val="11"/>
      <color theme="1"/>
      <name val="Aptos Narrow"/>
      <family val="2"/>
      <scheme val="minor"/>
    </font>
    <font>
      <sz val="12"/>
      <color rgb="FF161718"/>
      <name val="Work Sans Medium"/>
    </font>
    <font>
      <sz val="12"/>
      <color rgb="FF161718"/>
      <name val="Work Sans"/>
    </font>
    <font>
      <b/>
      <sz val="14"/>
      <color theme="1"/>
      <name val="Aptos Narrow"/>
      <family val="2"/>
      <scheme val="minor"/>
    </font>
    <font>
      <b/>
      <u/>
      <sz val="11"/>
      <color rgb="FF7030A0"/>
      <name val="Aptos Narrow"/>
      <family val="2"/>
      <scheme val="minor"/>
    </font>
    <font>
      <b/>
      <u/>
      <sz val="11"/>
      <color theme="10"/>
      <name val="Aptos Narrow"/>
      <family val="2"/>
      <scheme val="minor"/>
    </font>
    <font>
      <sz val="11"/>
      <color theme="0" tint="-0.249977111117893"/>
      <name val="Aptos Narrow"/>
      <family val="2"/>
      <scheme val="minor"/>
    </font>
    <font>
      <sz val="11"/>
      <name val="Aptos Narrow"/>
      <family val="2"/>
      <scheme val="minor"/>
    </font>
    <font>
      <b/>
      <strike/>
      <sz val="11"/>
      <color rgb="FF000000"/>
      <name val="Calibri"/>
      <family val="2"/>
    </font>
    <font>
      <strike/>
      <sz val="11"/>
      <name val="Calibri"/>
      <family val="2"/>
    </font>
  </fonts>
  <fills count="31">
    <fill>
      <patternFill patternType="none"/>
    </fill>
    <fill>
      <patternFill patternType="gray125"/>
    </fill>
    <fill>
      <patternFill patternType="solid">
        <fgColor rgb="FF92D050"/>
        <bgColor rgb="FF000000"/>
      </patternFill>
    </fill>
    <fill>
      <patternFill patternType="solid">
        <fgColor rgb="FF92D05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F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99FF33"/>
        <bgColor indexed="64"/>
      </patternFill>
    </fill>
    <fill>
      <patternFill patternType="solid">
        <fgColor rgb="FFDAE9F8"/>
        <bgColor indexed="64"/>
      </patternFill>
    </fill>
    <fill>
      <patternFill patternType="solid">
        <fgColor rgb="FF9BC2E6"/>
        <bgColor indexed="64"/>
      </patternFill>
    </fill>
    <fill>
      <patternFill patternType="solid">
        <fgColor rgb="FFCCECFF"/>
        <bgColor indexed="64"/>
      </patternFill>
    </fill>
    <fill>
      <patternFill patternType="solid">
        <fgColor rgb="FFC826CC"/>
        <bgColor indexed="64"/>
      </patternFill>
    </fill>
    <fill>
      <patternFill patternType="solid">
        <fgColor rgb="FF00B0F0"/>
        <bgColor indexed="64"/>
      </patternFill>
    </fill>
    <fill>
      <patternFill patternType="solid">
        <fgColor rgb="FFB0FF45"/>
        <bgColor indexed="64"/>
      </patternFill>
    </fill>
    <fill>
      <patternFill patternType="solid">
        <fgColor theme="6" tint="0.79998168889431442"/>
        <bgColor indexed="64"/>
      </patternFill>
    </fill>
    <fill>
      <patternFill patternType="solid">
        <fgColor theme="5" tint="0.79998168889431442"/>
        <bgColor rgb="FF000000"/>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rgb="FFFFFF6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
      <left style="medium">
        <color rgb="FF161718"/>
      </left>
      <right style="medium">
        <color rgb="FF161718"/>
      </right>
      <top style="medium">
        <color rgb="FF161718"/>
      </top>
      <bottom style="medium">
        <color rgb="FF161718"/>
      </bottom>
      <diagonal/>
    </border>
    <border>
      <left/>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s>
  <cellStyleXfs count="4">
    <xf numFmtId="0" fontId="0" fillId="0" borderId="0"/>
    <xf numFmtId="9" fontId="9" fillId="0" borderId="0" applyFont="0" applyFill="0" applyBorder="0" applyAlignment="0" applyProtection="0"/>
    <xf numFmtId="0" fontId="11" fillId="0" borderId="0" applyNumberFormat="0" applyFill="0" applyBorder="0" applyAlignment="0" applyProtection="0"/>
    <xf numFmtId="0" fontId="1" fillId="0" borderId="0"/>
  </cellStyleXfs>
  <cellXfs count="274">
    <xf numFmtId="0" fontId="0" fillId="0" borderId="0" xfId="0"/>
    <xf numFmtId="0" fontId="0" fillId="0" borderId="1" xfId="0" applyBorder="1" applyAlignment="1">
      <alignment horizontal="center"/>
    </xf>
    <xf numFmtId="0" fontId="2" fillId="2" borderId="1" xfId="0" applyFont="1" applyFill="1" applyBorder="1" applyAlignment="1">
      <alignment horizontal="center" vertical="center" wrapText="1" readingOrder="1"/>
    </xf>
    <xf numFmtId="0" fontId="3" fillId="0" borderId="1" xfId="0" applyFont="1" applyBorder="1" applyAlignment="1">
      <alignment horizontal="center" vertical="center" wrapText="1" readingOrder="1"/>
    </xf>
    <xf numFmtId="0" fontId="4" fillId="0" borderId="1" xfId="0" applyFont="1" applyBorder="1" applyAlignment="1">
      <alignment horizontal="center" vertical="center" wrapText="1"/>
    </xf>
    <xf numFmtId="0" fontId="2" fillId="0" borderId="1" xfId="0" applyFont="1" applyBorder="1" applyAlignment="1">
      <alignment horizontal="left" vertical="center" wrapText="1" readingOrder="1"/>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0" fillId="3" borderId="1" xfId="0" applyFont="1" applyFill="1" applyBorder="1" applyAlignment="1">
      <alignment horizontal="center" vertical="center" wrapText="1"/>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left" vertical="center" wrapText="1"/>
    </xf>
    <xf numFmtId="0" fontId="10" fillId="6" borderId="1" xfId="0" applyFont="1" applyFill="1" applyBorder="1" applyAlignment="1">
      <alignment horizontal="center" vertical="center" wrapText="1"/>
    </xf>
    <xf numFmtId="10" fontId="0" fillId="0" borderId="1" xfId="1" applyNumberFormat="1" applyFont="1" applyBorder="1" applyAlignment="1">
      <alignment horizontal="center" vertical="center"/>
    </xf>
    <xf numFmtId="0" fontId="10" fillId="0" borderId="1" xfId="0" applyFont="1" applyBorder="1" applyAlignment="1">
      <alignment horizontal="center" vertical="center"/>
    </xf>
    <xf numFmtId="0" fontId="11" fillId="0" borderId="0" xfId="2" applyAlignment="1">
      <alignment horizontal="center" vertical="center"/>
    </xf>
    <xf numFmtId="0" fontId="0" fillId="0" borderId="1" xfId="0" applyBorder="1"/>
    <xf numFmtId="0" fontId="0" fillId="0" borderId="0" xfId="0" applyAlignment="1">
      <alignment horizontal="center"/>
    </xf>
    <xf numFmtId="0" fontId="11" fillId="0" borderId="0" xfId="2" applyAlignment="1">
      <alignment horizontal="center"/>
    </xf>
    <xf numFmtId="0" fontId="0" fillId="0" borderId="0" xfId="0" applyAlignment="1">
      <alignment horizontal="left" vertical="center" wrapText="1"/>
    </xf>
    <xf numFmtId="0" fontId="6" fillId="3" borderId="1" xfId="0" applyFont="1" applyFill="1" applyBorder="1" applyAlignment="1">
      <alignment horizontal="left" vertical="center"/>
    </xf>
    <xf numFmtId="0" fontId="6" fillId="9" borderId="1" xfId="0" applyFont="1" applyFill="1" applyBorder="1" applyAlignment="1">
      <alignment horizontal="left" vertical="center"/>
    </xf>
    <xf numFmtId="0" fontId="0" fillId="9" borderId="1" xfId="0" applyFill="1" applyBorder="1"/>
    <xf numFmtId="0" fontId="0" fillId="10" borderId="1" xfId="0" applyFill="1" applyBorder="1"/>
    <xf numFmtId="0" fontId="0" fillId="10" borderId="1" xfId="0" applyFill="1" applyBorder="1" applyAlignment="1">
      <alignment horizontal="center"/>
    </xf>
    <xf numFmtId="0" fontId="0" fillId="8" borderId="1" xfId="0" applyFill="1" applyBorder="1"/>
    <xf numFmtId="0" fontId="0" fillId="8" borderId="1" xfId="0" applyFill="1" applyBorder="1" applyAlignment="1">
      <alignment horizontal="center" vertical="center"/>
    </xf>
    <xf numFmtId="0" fontId="10" fillId="0" borderId="0" xfId="0" applyFont="1"/>
    <xf numFmtId="0" fontId="0" fillId="8" borderId="1" xfId="0" applyFill="1" applyBorder="1" applyAlignment="1">
      <alignment horizontal="center"/>
    </xf>
    <xf numFmtId="0" fontId="10" fillId="0" borderId="4" xfId="0" applyFont="1" applyBorder="1" applyAlignment="1">
      <alignment horizontal="center" vertical="center" wrapText="1"/>
    </xf>
    <xf numFmtId="0" fontId="8" fillId="2" borderId="1" xfId="0" applyFont="1" applyFill="1" applyBorder="1" applyAlignment="1">
      <alignment horizontal="center" vertical="center" wrapText="1" readingOrder="1"/>
    </xf>
    <xf numFmtId="1" fontId="10" fillId="3" borderId="1" xfId="0" applyNumberFormat="1" applyFont="1" applyFill="1" applyBorder="1" applyAlignment="1">
      <alignment horizontal="center" vertical="center" wrapText="1"/>
    </xf>
    <xf numFmtId="1" fontId="10" fillId="12"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16" fontId="0" fillId="0" borderId="1" xfId="0" applyNumberFormat="1" applyBorder="1" applyAlignment="1">
      <alignment horizontal="center" vertical="center" wrapText="1"/>
    </xf>
    <xf numFmtId="0" fontId="10" fillId="13" borderId="1" xfId="0" applyFont="1" applyFill="1" applyBorder="1" applyAlignment="1">
      <alignment horizontal="center" vertical="center"/>
    </xf>
    <xf numFmtId="1" fontId="0" fillId="0" borderId="0" xfId="0" applyNumberFormat="1" applyAlignment="1">
      <alignment horizontal="center" vertical="center"/>
    </xf>
    <xf numFmtId="0" fontId="10" fillId="14" borderId="1" xfId="0" applyFont="1" applyFill="1" applyBorder="1" applyAlignment="1">
      <alignment horizontal="center" vertical="center" wrapText="1"/>
    </xf>
    <xf numFmtId="0" fontId="0" fillId="14" borderId="1" xfId="0" applyFill="1" applyBorder="1" applyAlignment="1">
      <alignment horizontal="center" vertical="center" wrapText="1"/>
    </xf>
    <xf numFmtId="0" fontId="10" fillId="0" borderId="0" xfId="0" applyFont="1" applyAlignment="1">
      <alignment horizontal="center" vertical="center"/>
    </xf>
    <xf numFmtId="1" fontId="10" fillId="0" borderId="1" xfId="0" applyNumberFormat="1" applyFont="1" applyBorder="1" applyAlignment="1">
      <alignment horizontal="center" vertical="center" wrapText="1"/>
    </xf>
    <xf numFmtId="0" fontId="10" fillId="0" borderId="0" xfId="0" applyFont="1" applyAlignment="1">
      <alignment horizontal="center" vertical="center" wrapText="1"/>
    </xf>
    <xf numFmtId="0" fontId="10"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10" fillId="14"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0" fillId="14" borderId="2" xfId="0" applyFill="1" applyBorder="1" applyAlignment="1">
      <alignment horizontal="center" vertical="center" wrapText="1"/>
    </xf>
    <xf numFmtId="0" fontId="0" fillId="0" borderId="3" xfId="0" applyBorder="1" applyAlignment="1">
      <alignment horizontal="center" vertical="center" wrapText="1"/>
    </xf>
    <xf numFmtId="0" fontId="0" fillId="9" borderId="2" xfId="0" applyFill="1" applyBorder="1" applyAlignment="1">
      <alignment horizontal="center" vertical="center" wrapText="1"/>
    </xf>
    <xf numFmtId="0" fontId="0" fillId="0" borderId="3" xfId="0" applyBorder="1" applyAlignment="1">
      <alignment horizontal="center" vertical="center"/>
    </xf>
    <xf numFmtId="0" fontId="10" fillId="14" borderId="12" xfId="0" applyFont="1" applyFill="1" applyBorder="1" applyAlignment="1">
      <alignment horizontal="center" vertical="center"/>
    </xf>
    <xf numFmtId="0" fontId="10" fillId="13" borderId="6" xfId="0" applyFont="1" applyFill="1" applyBorder="1" applyAlignment="1">
      <alignment horizontal="center" vertical="center"/>
    </xf>
    <xf numFmtId="0" fontId="10" fillId="13" borderId="13" xfId="0" applyFont="1" applyFill="1" applyBorder="1" applyAlignment="1">
      <alignment horizontal="center" vertical="center"/>
    </xf>
    <xf numFmtId="0" fontId="0" fillId="15" borderId="1" xfId="0" applyFill="1" applyBorder="1" applyAlignment="1">
      <alignment horizontal="center" vertical="center"/>
    </xf>
    <xf numFmtId="164" fontId="0" fillId="15" borderId="1" xfId="0" applyNumberFormat="1" applyFill="1" applyBorder="1" applyAlignment="1">
      <alignment horizontal="center" vertical="center"/>
    </xf>
    <xf numFmtId="0" fontId="14" fillId="13" borderId="17" xfId="0" applyFont="1" applyFill="1" applyBorder="1" applyAlignment="1">
      <alignment horizontal="center" wrapText="1"/>
    </xf>
    <xf numFmtId="0" fontId="14" fillId="13" borderId="18" xfId="0" applyFont="1" applyFill="1" applyBorder="1" applyAlignment="1">
      <alignment horizontal="center" wrapText="1"/>
    </xf>
    <xf numFmtId="0" fontId="15" fillId="16" borderId="16" xfId="0" applyFont="1" applyFill="1" applyBorder="1" applyAlignment="1">
      <alignment vertical="center" wrapText="1"/>
    </xf>
    <xf numFmtId="0" fontId="15" fillId="16" borderId="1" xfId="0" applyFont="1" applyFill="1" applyBorder="1" applyAlignment="1">
      <alignment vertical="center" wrapText="1"/>
    </xf>
    <xf numFmtId="0" fontId="0" fillId="17" borderId="9" xfId="0" applyFill="1" applyBorder="1" applyAlignment="1">
      <alignment horizontal="center"/>
    </xf>
    <xf numFmtId="0" fontId="0" fillId="0" borderId="10" xfId="0" applyBorder="1" applyAlignment="1">
      <alignment horizontal="center"/>
    </xf>
    <xf numFmtId="0" fontId="0" fillId="0" borderId="14" xfId="0" applyBorder="1" applyAlignment="1">
      <alignment horizontal="center"/>
    </xf>
    <xf numFmtId="0" fontId="0" fillId="0" borderId="15" xfId="0" applyBorder="1"/>
    <xf numFmtId="0" fontId="17" fillId="4" borderId="1" xfId="0" applyFont="1" applyFill="1" applyBorder="1" applyAlignment="1">
      <alignment horizontal="center"/>
    </xf>
    <xf numFmtId="0" fontId="17" fillId="0" borderId="1" xfId="0" applyFont="1" applyBorder="1" applyAlignment="1">
      <alignment horizontal="center"/>
    </xf>
    <xf numFmtId="0" fontId="17" fillId="0" borderId="0" xfId="0" applyFont="1" applyAlignment="1">
      <alignment horizontal="center"/>
    </xf>
    <xf numFmtId="0" fontId="18" fillId="0" borderId="21" xfId="0" applyFont="1" applyBorder="1" applyAlignment="1">
      <alignment horizontal="center" vertical="center" wrapText="1" readingOrder="1"/>
    </xf>
    <xf numFmtId="0" fontId="0" fillId="19" borderId="20" xfId="0" applyFill="1" applyBorder="1"/>
    <xf numFmtId="0" fontId="19" fillId="0" borderId="1" xfId="0" applyFont="1" applyBorder="1" applyAlignment="1">
      <alignment horizontal="center" vertical="center" wrapText="1" readingOrder="1"/>
    </xf>
    <xf numFmtId="0" fontId="19" fillId="3" borderId="1" xfId="0" applyFont="1" applyFill="1" applyBorder="1" applyAlignment="1">
      <alignment horizontal="center" vertical="center" wrapText="1" readingOrder="1"/>
    </xf>
    <xf numFmtId="0" fontId="20" fillId="3" borderId="1" xfId="0" applyFont="1" applyFill="1" applyBorder="1" applyAlignment="1">
      <alignment horizontal="center" vertical="center" wrapText="1" readingOrder="1"/>
    </xf>
    <xf numFmtId="0" fontId="21" fillId="0" borderId="1" xfId="0" applyFont="1" applyBorder="1" applyAlignment="1">
      <alignment horizontal="left" vertical="center" wrapText="1" readingOrder="1"/>
    </xf>
    <xf numFmtId="16" fontId="21" fillId="0" borderId="1" xfId="0" applyNumberFormat="1" applyFont="1" applyBorder="1" applyAlignment="1">
      <alignment horizontal="center" vertical="center" wrapText="1" readingOrder="1"/>
    </xf>
    <xf numFmtId="0" fontId="21" fillId="0" borderId="1" xfId="0" applyFont="1" applyBorder="1" applyAlignment="1">
      <alignment horizontal="center" vertical="center" wrapText="1" readingOrder="1"/>
    </xf>
    <xf numFmtId="9" fontId="19" fillId="0" borderId="1" xfId="0" applyNumberFormat="1" applyFont="1" applyBorder="1" applyAlignment="1">
      <alignment horizontal="center" vertical="center" wrapText="1" readingOrder="1"/>
    </xf>
    <xf numFmtId="0" fontId="19" fillId="20" borderId="1" xfId="0" applyFont="1" applyFill="1" applyBorder="1" applyAlignment="1">
      <alignment vertical="center" wrapText="1" readingOrder="1"/>
    </xf>
    <xf numFmtId="0" fontId="19" fillId="20" borderId="1" xfId="0" applyFont="1" applyFill="1" applyBorder="1" applyAlignment="1">
      <alignment horizontal="center" vertical="center" wrapText="1" readingOrder="1"/>
    </xf>
    <xf numFmtId="0" fontId="22" fillId="0" borderId="0" xfId="0" applyFont="1" applyAlignment="1">
      <alignment horizontal="center"/>
    </xf>
    <xf numFmtId="0" fontId="10" fillId="0" borderId="0" xfId="0" applyFont="1" applyAlignment="1">
      <alignment horizontal="center"/>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0" fontId="0" fillId="0" borderId="6" xfId="0" applyBorder="1" applyAlignment="1">
      <alignment horizontal="center" vertical="center" wrapText="1"/>
    </xf>
    <xf numFmtId="0" fontId="0" fillId="0" borderId="13" xfId="0" applyBorder="1" applyAlignment="1">
      <alignment horizontal="center" vertical="center"/>
    </xf>
    <xf numFmtId="0" fontId="10" fillId="9" borderId="2" xfId="0" applyFont="1" applyFill="1" applyBorder="1" applyAlignment="1">
      <alignment horizontal="center" vertical="center" wrapText="1"/>
    </xf>
    <xf numFmtId="0" fontId="10" fillId="0" borderId="3" xfId="0" applyFont="1" applyBorder="1" applyAlignment="1">
      <alignment horizontal="center" vertical="center"/>
    </xf>
    <xf numFmtId="0" fontId="10" fillId="0" borderId="6" xfId="0" applyFont="1" applyBorder="1" applyAlignment="1">
      <alignment horizontal="center" vertical="center" wrapText="1"/>
    </xf>
    <xf numFmtId="0" fontId="10" fillId="0" borderId="13" xfId="0" applyFont="1" applyBorder="1" applyAlignment="1">
      <alignment horizontal="center" vertical="center"/>
    </xf>
    <xf numFmtId="0" fontId="10" fillId="0" borderId="1" xfId="0" applyFont="1" applyBorder="1" applyAlignment="1">
      <alignment horizontal="center"/>
    </xf>
    <xf numFmtId="0" fontId="0" fillId="4" borderId="26" xfId="0" applyFill="1" applyBorder="1" applyAlignment="1">
      <alignment horizontal="center"/>
    </xf>
    <xf numFmtId="0" fontId="0" fillId="3" borderId="6" xfId="0" applyFill="1" applyBorder="1" applyAlignment="1">
      <alignment horizontal="center"/>
    </xf>
    <xf numFmtId="0" fontId="0" fillId="5" borderId="27" xfId="0" applyFill="1" applyBorder="1" applyAlignment="1">
      <alignment horizontal="center"/>
    </xf>
    <xf numFmtId="0" fontId="0" fillId="18" borderId="1" xfId="0" applyFill="1" applyBorder="1" applyAlignment="1">
      <alignment horizontal="center"/>
    </xf>
    <xf numFmtId="0" fontId="10" fillId="0" borderId="10" xfId="0" applyFont="1" applyBorder="1" applyAlignment="1">
      <alignment horizontal="center"/>
    </xf>
    <xf numFmtId="0" fontId="0" fillId="17" borderId="11" xfId="0" applyFill="1" applyBorder="1" applyAlignment="1">
      <alignment horizontal="center"/>
    </xf>
    <xf numFmtId="0" fontId="0" fillId="0" borderId="19" xfId="0" applyBorder="1" applyAlignment="1">
      <alignment horizontal="center"/>
    </xf>
    <xf numFmtId="0" fontId="0" fillId="15" borderId="1" xfId="0" applyFill="1" applyBorder="1" applyAlignment="1">
      <alignment horizontal="center"/>
    </xf>
    <xf numFmtId="0" fontId="0" fillId="6" borderId="1" xfId="0" applyFill="1" applyBorder="1" applyAlignment="1">
      <alignment horizontal="center"/>
    </xf>
    <xf numFmtId="0" fontId="23" fillId="22" borderId="1" xfId="0" applyFont="1" applyFill="1" applyBorder="1" applyAlignment="1">
      <alignment horizontal="center" vertical="center" wrapText="1"/>
    </xf>
    <xf numFmtId="0" fontId="24" fillId="22" borderId="1" xfId="0" applyFont="1" applyFill="1" applyBorder="1" applyAlignment="1">
      <alignment horizontal="left" wrapText="1"/>
    </xf>
    <xf numFmtId="0" fontId="24" fillId="23" borderId="1" xfId="0" applyFont="1" applyFill="1" applyBorder="1" applyAlignment="1">
      <alignment horizontal="left" wrapText="1"/>
    </xf>
    <xf numFmtId="0" fontId="26" fillId="0" borderId="1" xfId="0" applyFont="1" applyBorder="1" applyAlignment="1">
      <alignment horizontal="left" wrapText="1"/>
    </xf>
    <xf numFmtId="0" fontId="26" fillId="24" borderId="1" xfId="0" applyFont="1" applyFill="1" applyBorder="1" applyAlignment="1">
      <alignment horizontal="left" wrapText="1"/>
    </xf>
    <xf numFmtId="0" fontId="24" fillId="0" borderId="1" xfId="0" applyFont="1" applyBorder="1" applyAlignment="1">
      <alignment horizontal="left" wrapText="1"/>
    </xf>
    <xf numFmtId="0" fontId="23" fillId="21" borderId="1" xfId="0" applyFont="1" applyFill="1" applyBorder="1" applyAlignment="1">
      <alignment horizontal="center" vertical="center" wrapText="1"/>
    </xf>
    <xf numFmtId="0" fontId="25" fillId="22" borderId="1" xfId="0" applyFont="1" applyFill="1" applyBorder="1" applyAlignment="1">
      <alignment horizontal="center" vertical="center" wrapText="1" readingOrder="1"/>
    </xf>
    <xf numFmtId="0" fontId="25" fillId="0" borderId="1" xfId="0" applyFont="1" applyBorder="1" applyAlignment="1">
      <alignment horizontal="center" vertical="center" wrapText="1"/>
    </xf>
    <xf numFmtId="15" fontId="25" fillId="0" borderId="1" xfId="0" applyNumberFormat="1" applyFont="1" applyBorder="1" applyAlignment="1">
      <alignment horizontal="center" vertical="center" wrapText="1"/>
    </xf>
    <xf numFmtId="0" fontId="11" fillId="0" borderId="1" xfId="2" applyBorder="1"/>
    <xf numFmtId="0" fontId="10" fillId="4" borderId="1" xfId="0" applyFont="1" applyFill="1" applyBorder="1" applyAlignment="1">
      <alignment horizontal="center" vertical="center"/>
    </xf>
    <xf numFmtId="0" fontId="0" fillId="8" borderId="20" xfId="0" applyFill="1" applyBorder="1"/>
    <xf numFmtId="0" fontId="27" fillId="8" borderId="1" xfId="0" applyFont="1" applyFill="1" applyBorder="1" applyAlignment="1">
      <alignment horizontal="center"/>
    </xf>
    <xf numFmtId="0" fontId="28" fillId="0" borderId="1" xfId="0" applyFont="1" applyBorder="1" applyAlignment="1">
      <alignment horizontal="center"/>
    </xf>
    <xf numFmtId="0" fontId="28" fillId="0" borderId="0" xfId="0" applyFont="1" applyAlignment="1">
      <alignment horizontal="center"/>
    </xf>
    <xf numFmtId="0" fontId="28" fillId="18" borderId="1" xfId="0" applyFont="1" applyFill="1" applyBorder="1" applyAlignment="1">
      <alignment horizontal="center"/>
    </xf>
    <xf numFmtId="0" fontId="28" fillId="15" borderId="1" xfId="0" applyFont="1" applyFill="1" applyBorder="1" applyAlignment="1">
      <alignment horizontal="center"/>
    </xf>
    <xf numFmtId="0" fontId="29" fillId="0" borderId="1" xfId="0" applyFont="1" applyBorder="1" applyAlignment="1">
      <alignment horizontal="center"/>
    </xf>
    <xf numFmtId="0" fontId="28" fillId="6" borderId="1" xfId="0" applyFont="1" applyFill="1" applyBorder="1" applyAlignment="1">
      <alignment horizontal="center"/>
    </xf>
    <xf numFmtId="0" fontId="30" fillId="25" borderId="21" xfId="0" applyFont="1" applyFill="1" applyBorder="1" applyAlignment="1">
      <alignment horizontal="center" vertical="center" wrapText="1" readingOrder="1"/>
    </xf>
    <xf numFmtId="0" fontId="31" fillId="0" borderId="21" xfId="0" applyFont="1" applyBorder="1" applyAlignment="1">
      <alignment horizontal="center" vertical="center" wrapText="1" readingOrder="1"/>
    </xf>
    <xf numFmtId="0" fontId="31" fillId="0" borderId="21" xfId="0" applyFont="1" applyBorder="1" applyAlignment="1">
      <alignment horizontal="left" vertical="center" wrapText="1" indent="1" readingOrder="1"/>
    </xf>
    <xf numFmtId="14" fontId="31" fillId="0" borderId="21" xfId="0" applyNumberFormat="1" applyFont="1" applyBorder="1" applyAlignment="1">
      <alignment horizontal="center" vertical="center" wrapText="1" readingOrder="1"/>
    </xf>
    <xf numFmtId="0" fontId="32" fillId="0" borderId="0" xfId="0" applyFont="1"/>
    <xf numFmtId="0" fontId="3" fillId="7" borderId="1" xfId="0" applyFont="1" applyFill="1" applyBorder="1" applyAlignment="1">
      <alignment horizontal="center" vertical="center" wrapText="1" readingOrder="1"/>
    </xf>
    <xf numFmtId="0" fontId="6"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10" fillId="7" borderId="1" xfId="0" applyFont="1" applyFill="1" applyBorder="1" applyAlignment="1">
      <alignment horizontal="center" vertical="center"/>
    </xf>
    <xf numFmtId="10" fontId="0" fillId="7" borderId="1" xfId="1" applyNumberFormat="1" applyFont="1" applyFill="1" applyBorder="1" applyAlignment="1">
      <alignment horizontal="center" vertical="center"/>
    </xf>
    <xf numFmtId="0" fontId="0" fillId="14" borderId="28" xfId="0" applyFill="1" applyBorder="1" applyAlignment="1">
      <alignment horizontal="center" vertical="center" wrapText="1"/>
    </xf>
    <xf numFmtId="1" fontId="0" fillId="0" borderId="0" xfId="0" applyNumberFormat="1" applyAlignment="1">
      <alignment horizontal="center"/>
    </xf>
    <xf numFmtId="2" fontId="0" fillId="0" borderId="0" xfId="0" applyNumberFormat="1"/>
    <xf numFmtId="0" fontId="0" fillId="13" borderId="1" xfId="0" applyFill="1" applyBorder="1" applyAlignment="1">
      <alignment horizontal="center"/>
    </xf>
    <xf numFmtId="0" fontId="0" fillId="13" borderId="0" xfId="0" applyFill="1"/>
    <xf numFmtId="0" fontId="0" fillId="26" borderId="1" xfId="0" applyFill="1" applyBorder="1" applyAlignment="1">
      <alignment horizontal="center"/>
    </xf>
    <xf numFmtId="0" fontId="33" fillId="0" borderId="0" xfId="2" applyFont="1"/>
    <xf numFmtId="0" fontId="0" fillId="9" borderId="1" xfId="0" applyFill="1" applyBorder="1" applyAlignment="1">
      <alignment horizontal="left" vertical="center" wrapText="1"/>
    </xf>
    <xf numFmtId="0" fontId="0" fillId="0" borderId="4" xfId="0" applyBorder="1" applyAlignment="1">
      <alignment horizontal="center" vertical="center"/>
    </xf>
    <xf numFmtId="0" fontId="0" fillId="18" borderId="20" xfId="0" applyFill="1" applyBorder="1"/>
    <xf numFmtId="0" fontId="11" fillId="0" borderId="0" xfId="2"/>
    <xf numFmtId="0" fontId="2" fillId="2" borderId="4" xfId="0" applyFont="1" applyFill="1" applyBorder="1" applyAlignment="1">
      <alignment horizontal="center" vertical="center" wrapText="1" readingOrder="1"/>
    </xf>
    <xf numFmtId="0" fontId="0" fillId="0" borderId="4" xfId="0" applyBorder="1"/>
    <xf numFmtId="0" fontId="2" fillId="7" borderId="1" xfId="0" applyFont="1" applyFill="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4" fillId="0" borderId="4" xfId="0" applyFont="1" applyBorder="1" applyAlignment="1">
      <alignment horizontal="center" vertical="center" wrapText="1"/>
    </xf>
    <xf numFmtId="0" fontId="6" fillId="0" borderId="4" xfId="0" applyFont="1" applyBorder="1" applyAlignment="1">
      <alignment horizontal="center" vertical="center"/>
    </xf>
    <xf numFmtId="0" fontId="10" fillId="0" borderId="4" xfId="0" applyFont="1" applyBorder="1" applyAlignment="1">
      <alignment horizontal="center" vertical="center"/>
    </xf>
    <xf numFmtId="10" fontId="0" fillId="0" borderId="4" xfId="1" applyNumberFormat="1" applyFont="1" applyBorder="1" applyAlignment="1">
      <alignment horizontal="center" vertical="center"/>
    </xf>
    <xf numFmtId="0" fontId="2" fillId="2" borderId="5" xfId="0" applyFont="1" applyFill="1" applyBorder="1" applyAlignment="1">
      <alignment horizontal="center" vertical="center" wrapText="1" readingOrder="1"/>
    </xf>
    <xf numFmtId="0" fontId="0" fillId="0" borderId="5" xfId="0" applyBorder="1" applyAlignment="1">
      <alignment horizont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10" fillId="0" borderId="5" xfId="0" applyFont="1" applyBorder="1" applyAlignment="1">
      <alignment horizontal="center" vertical="center"/>
    </xf>
    <xf numFmtId="10" fontId="0" fillId="0" borderId="5" xfId="1" applyNumberFormat="1" applyFont="1" applyBorder="1" applyAlignment="1">
      <alignment horizontal="center" vertical="center"/>
    </xf>
    <xf numFmtId="17" fontId="0" fillId="0" borderId="0" xfId="0" applyNumberFormat="1" applyAlignment="1">
      <alignment horizontal="center"/>
    </xf>
    <xf numFmtId="0" fontId="14" fillId="13" borderId="16" xfId="0" applyFont="1" applyFill="1" applyBorder="1" applyAlignment="1">
      <alignment horizontal="center" wrapText="1"/>
    </xf>
    <xf numFmtId="0" fontId="15" fillId="14" borderId="1" xfId="0" applyFont="1" applyFill="1" applyBorder="1" applyAlignment="1">
      <alignment vertical="center" wrapText="1"/>
    </xf>
    <xf numFmtId="165" fontId="15" fillId="14" borderId="1" xfId="0" applyNumberFormat="1" applyFont="1" applyFill="1" applyBorder="1" applyAlignment="1">
      <alignment vertical="center" wrapText="1"/>
    </xf>
    <xf numFmtId="2" fontId="16" fillId="14" borderId="1" xfId="0" applyNumberFormat="1" applyFont="1" applyFill="1" applyBorder="1" applyAlignment="1">
      <alignment horizontal="center"/>
    </xf>
    <xf numFmtId="17" fontId="10" fillId="0" borderId="0" xfId="0" applyNumberFormat="1" applyFont="1" applyAlignment="1">
      <alignment horizontal="center"/>
    </xf>
    <xf numFmtId="17" fontId="27" fillId="7" borderId="0" xfId="0" applyNumberFormat="1" applyFont="1" applyFill="1" applyAlignment="1">
      <alignment horizontal="center"/>
    </xf>
    <xf numFmtId="17" fontId="27" fillId="0" borderId="0" xfId="0" applyNumberFormat="1" applyFont="1" applyAlignment="1">
      <alignment horizontal="center"/>
    </xf>
    <xf numFmtId="17" fontId="0" fillId="6" borderId="0" xfId="0" applyNumberFormat="1" applyFill="1" applyAlignment="1">
      <alignment horizontal="center"/>
    </xf>
    <xf numFmtId="0" fontId="2" fillId="27" borderId="1" xfId="0" applyFont="1" applyFill="1" applyBorder="1" applyAlignment="1">
      <alignment horizontal="center" vertical="center" wrapText="1" readingOrder="1"/>
    </xf>
    <xf numFmtId="0" fontId="4"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10" fontId="0" fillId="6" borderId="1" xfId="1" applyNumberFormat="1" applyFont="1" applyFill="1" applyBorder="1" applyAlignment="1">
      <alignment horizontal="center" vertical="center"/>
    </xf>
    <xf numFmtId="0" fontId="8" fillId="6" borderId="1" xfId="0" applyFont="1" applyFill="1" applyBorder="1" applyAlignment="1">
      <alignment horizontal="center" vertical="center"/>
    </xf>
    <xf numFmtId="0" fontId="0" fillId="0" borderId="4" xfId="0" applyBorder="1" applyAlignment="1">
      <alignment horizontal="center"/>
    </xf>
    <xf numFmtId="0" fontId="0" fillId="28" borderId="1" xfId="0" applyFill="1" applyBorder="1" applyAlignment="1">
      <alignment horizontal="center" vertical="center" wrapText="1"/>
    </xf>
    <xf numFmtId="0" fontId="1" fillId="0" borderId="0" xfId="3"/>
    <xf numFmtId="22" fontId="1" fillId="0" borderId="0" xfId="3" applyNumberFormat="1"/>
    <xf numFmtId="0" fontId="1" fillId="0" borderId="0" xfId="3" applyAlignment="1">
      <alignment wrapText="1"/>
    </xf>
    <xf numFmtId="0" fontId="0" fillId="0" borderId="0" xfId="0" pivotButton="1"/>
    <xf numFmtId="0" fontId="0" fillId="0" borderId="0" xfId="0" applyAlignment="1">
      <alignment horizontal="left"/>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xf numFmtId="0" fontId="0" fillId="6" borderId="0" xfId="0" applyFill="1"/>
    <xf numFmtId="0" fontId="0" fillId="26" borderId="0" xfId="0" applyFill="1"/>
    <xf numFmtId="0" fontId="34" fillId="7" borderId="0" xfId="2" applyFont="1" applyFill="1" applyAlignment="1">
      <alignment horizontal="center"/>
    </xf>
    <xf numFmtId="0" fontId="10" fillId="9" borderId="5" xfId="0"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28" xfId="0" applyFont="1" applyFill="1" applyBorder="1" applyAlignment="1">
      <alignment horizontal="center" vertical="center" wrapText="1"/>
    </xf>
    <xf numFmtId="0" fontId="10" fillId="7" borderId="1" xfId="0" applyFont="1" applyFill="1" applyBorder="1"/>
    <xf numFmtId="0" fontId="0" fillId="26" borderId="1" xfId="0" applyFill="1" applyBorder="1"/>
    <xf numFmtId="0" fontId="35" fillId="0" borderId="1" xfId="0" applyFont="1" applyBorder="1"/>
    <xf numFmtId="0" fontId="35" fillId="0" borderId="0" xfId="0" applyFont="1"/>
    <xf numFmtId="0" fontId="35" fillId="26" borderId="1" xfId="0" applyFont="1" applyFill="1" applyBorder="1"/>
    <xf numFmtId="0" fontId="0" fillId="7" borderId="1" xfId="0" applyFill="1" applyBorder="1" applyAlignment="1">
      <alignment horizontal="left"/>
    </xf>
    <xf numFmtId="0" fontId="36" fillId="0" borderId="1" xfId="0" applyFont="1" applyBorder="1"/>
    <xf numFmtId="0" fontId="0" fillId="29" borderId="1" xfId="0" applyFill="1" applyBorder="1"/>
    <xf numFmtId="0" fontId="0" fillId="0" borderId="1" xfId="0" applyBorder="1" applyAlignment="1">
      <alignment horizontal="left"/>
    </xf>
    <xf numFmtId="0" fontId="0" fillId="26" borderId="1" xfId="0" applyFill="1" applyBorder="1" applyAlignment="1">
      <alignment horizontal="left"/>
    </xf>
    <xf numFmtId="0" fontId="0" fillId="26" borderId="0" xfId="0" applyFill="1" applyAlignment="1">
      <alignment horizontal="left"/>
    </xf>
    <xf numFmtId="0" fontId="0" fillId="30" borderId="6" xfId="0" applyFill="1" applyBorder="1" applyAlignment="1">
      <alignment horizontal="center"/>
    </xf>
    <xf numFmtId="0" fontId="0" fillId="30" borderId="1" xfId="0" applyFill="1" applyBorder="1" applyAlignment="1">
      <alignment horizontal="center"/>
    </xf>
    <xf numFmtId="0" fontId="28" fillId="30" borderId="1" xfId="0" applyFont="1" applyFill="1" applyBorder="1" applyAlignment="1">
      <alignment horizontal="center"/>
    </xf>
    <xf numFmtId="0" fontId="0" fillId="30" borderId="0" xfId="0" applyFill="1"/>
    <xf numFmtId="0" fontId="13" fillId="4" borderId="1" xfId="0" applyFont="1" applyFill="1" applyBorder="1" applyAlignment="1">
      <alignment vertical="center" wrapText="1"/>
    </xf>
    <xf numFmtId="2" fontId="15" fillId="16" borderId="16" xfId="0" applyNumberFormat="1" applyFont="1" applyFill="1" applyBorder="1" applyAlignment="1">
      <alignment vertical="center" wrapText="1"/>
    </xf>
    <xf numFmtId="0" fontId="16" fillId="0" borderId="16" xfId="0" applyFont="1" applyBorder="1" applyAlignment="1">
      <alignment horizontal="left" indent="1"/>
    </xf>
    <xf numFmtId="166" fontId="16" fillId="0" borderId="16" xfId="0" applyNumberFormat="1" applyFont="1" applyBorder="1" applyAlignment="1">
      <alignment horizontal="left" indent="1"/>
    </xf>
    <xf numFmtId="2" fontId="13" fillId="4" borderId="1" xfId="0" applyNumberFormat="1" applyFont="1" applyFill="1" applyBorder="1" applyAlignment="1">
      <alignment vertical="center" wrapText="1"/>
    </xf>
    <xf numFmtId="164" fontId="13" fillId="4" borderId="1" xfId="0" applyNumberFormat="1" applyFont="1" applyFill="1" applyBorder="1" applyAlignment="1">
      <alignment vertical="center" wrapText="1"/>
    </xf>
    <xf numFmtId="0" fontId="28" fillId="0" borderId="0" xfId="0" applyFont="1"/>
    <xf numFmtId="0" fontId="28" fillId="13" borderId="1" xfId="0" applyFont="1" applyFill="1" applyBorder="1" applyAlignment="1">
      <alignment horizontal="center"/>
    </xf>
    <xf numFmtId="0" fontId="28" fillId="13" borderId="0" xfId="0" applyFont="1" applyFill="1"/>
    <xf numFmtId="0" fontId="28" fillId="26" borderId="1" xfId="0" applyFont="1" applyFill="1" applyBorder="1" applyAlignment="1">
      <alignment horizontal="center"/>
    </xf>
    <xf numFmtId="9" fontId="0" fillId="0" borderId="0" xfId="0" applyNumberFormat="1"/>
    <xf numFmtId="20" fontId="0" fillId="0" borderId="0" xfId="0" applyNumberFormat="1"/>
    <xf numFmtId="46" fontId="0" fillId="0" borderId="0" xfId="0" applyNumberFormat="1"/>
    <xf numFmtId="9" fontId="10" fillId="0" borderId="0" xfId="0" applyNumberFormat="1" applyFont="1"/>
    <xf numFmtId="20" fontId="10" fillId="0" borderId="0" xfId="0" applyNumberFormat="1" applyFont="1"/>
    <xf numFmtId="46" fontId="10" fillId="0" borderId="0" xfId="0" applyNumberFormat="1" applyFont="1"/>
    <xf numFmtId="0" fontId="8" fillId="0" borderId="16" xfId="0" applyFont="1" applyBorder="1" applyAlignment="1">
      <alignment horizontal="center" vertical="center"/>
    </xf>
    <xf numFmtId="0" fontId="0" fillId="15" borderId="0" xfId="0" applyFill="1" applyAlignment="1">
      <alignment horizontal="left"/>
    </xf>
    <xf numFmtId="0" fontId="0" fillId="15" borderId="0" xfId="0" applyFill="1"/>
    <xf numFmtId="0" fontId="2" fillId="2" borderId="0" xfId="0" applyFont="1" applyFill="1" applyAlignment="1">
      <alignment horizontal="center" vertical="center" wrapText="1" readingOrder="1"/>
    </xf>
    <xf numFmtId="0" fontId="0" fillId="7" borderId="0" xfId="0" applyFill="1" applyAlignment="1">
      <alignment horizont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28" fillId="7" borderId="1" xfId="0" applyFont="1" applyFill="1" applyBorder="1" applyAlignment="1">
      <alignment horizontal="center"/>
    </xf>
    <xf numFmtId="0" fontId="37" fillId="7" borderId="1" xfId="0" applyFont="1" applyFill="1" applyBorder="1" applyAlignment="1">
      <alignment horizontal="center" vertical="center" wrapText="1" readingOrder="1"/>
    </xf>
    <xf numFmtId="0" fontId="29" fillId="7" borderId="1" xfId="0" applyFont="1" applyFill="1" applyBorder="1" applyAlignment="1">
      <alignment horizontal="center"/>
    </xf>
    <xf numFmtId="0" fontId="38" fillId="7"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16" fontId="0" fillId="0" borderId="1" xfId="0" applyNumberFormat="1" applyBorder="1" applyAlignment="1">
      <alignment horizontal="center" vertical="center"/>
    </xf>
    <xf numFmtId="0" fontId="0" fillId="12" borderId="1" xfId="0" applyFill="1" applyBorder="1" applyAlignment="1">
      <alignment horizontal="center" vertical="center" wrapText="1"/>
    </xf>
    <xf numFmtId="1" fontId="0" fillId="12" borderId="1" xfId="0" applyNumberFormat="1" applyFill="1" applyBorder="1" applyAlignment="1">
      <alignment horizontal="center" vertical="center" wrapText="1"/>
    </xf>
    <xf numFmtId="1" fontId="0" fillId="0" borderId="1" xfId="0" applyNumberFormat="1" applyBorder="1" applyAlignment="1">
      <alignment horizontal="center" vertical="center" wrapText="1"/>
    </xf>
    <xf numFmtId="0" fontId="2" fillId="7" borderId="4" xfId="0" applyFont="1" applyFill="1" applyBorder="1" applyAlignment="1">
      <alignment horizontal="center" vertical="center" wrapText="1" readingOrder="1"/>
    </xf>
    <xf numFmtId="0" fontId="0" fillId="7" borderId="4" xfId="0" applyFill="1" applyBorder="1" applyAlignment="1">
      <alignment horizontal="center"/>
    </xf>
    <xf numFmtId="0" fontId="10" fillId="7" borderId="4" xfId="0" applyFont="1" applyFill="1" applyBorder="1" applyAlignment="1">
      <alignment horizontal="center"/>
    </xf>
    <xf numFmtId="0" fontId="4" fillId="7" borderId="4" xfId="0" applyFont="1" applyFill="1" applyBorder="1" applyAlignment="1">
      <alignment horizontal="center" vertical="center" wrapText="1"/>
    </xf>
    <xf numFmtId="0" fontId="10" fillId="7" borderId="4" xfId="0" applyFont="1" applyFill="1" applyBorder="1" applyAlignment="1">
      <alignment horizontal="center" vertical="center"/>
    </xf>
    <xf numFmtId="10" fontId="0" fillId="7" borderId="4" xfId="1"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19" xfId="0" applyFont="1" applyBorder="1" applyAlignment="1">
      <alignment horizontal="center" vertical="center"/>
    </xf>
    <xf numFmtId="0" fontId="8" fillId="0" borderId="16" xfId="0" applyFont="1" applyBorder="1" applyAlignment="1">
      <alignment horizontal="center" vertical="center"/>
    </xf>
    <xf numFmtId="0" fontId="10" fillId="11" borderId="1" xfId="0" applyFont="1" applyFill="1" applyBorder="1" applyAlignment="1">
      <alignment horizontal="center" vertical="center"/>
    </xf>
    <xf numFmtId="0" fontId="10" fillId="8"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0" borderId="1" xfId="0" applyFont="1" applyBorder="1" applyAlignment="1">
      <alignment horizontal="center" vertical="center"/>
    </xf>
    <xf numFmtId="0" fontId="10" fillId="11" borderId="7" xfId="0" applyFont="1" applyFill="1" applyBorder="1" applyAlignment="1">
      <alignment horizontal="center" vertical="center" wrapText="1"/>
    </xf>
    <xf numFmtId="0" fontId="10" fillId="11" borderId="8" xfId="0" applyFont="1" applyFill="1" applyBorder="1" applyAlignment="1">
      <alignment horizontal="center" vertical="center" wrapText="1"/>
    </xf>
    <xf numFmtId="0" fontId="10" fillId="11" borderId="9" xfId="0" applyFont="1" applyFill="1" applyBorder="1" applyAlignment="1">
      <alignment horizontal="center" vertical="center" wrapText="1"/>
    </xf>
    <xf numFmtId="0" fontId="10" fillId="11" borderId="10" xfId="0" applyFont="1" applyFill="1" applyBorder="1" applyAlignment="1">
      <alignment horizontal="center" vertical="center" wrapText="1"/>
    </xf>
    <xf numFmtId="0" fontId="10" fillId="11" borderId="0" xfId="0" applyFont="1" applyFill="1" applyAlignment="1">
      <alignment horizontal="center" vertical="center" wrapText="1"/>
    </xf>
    <xf numFmtId="0" fontId="10" fillId="11" borderId="1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3"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top" wrapText="1"/>
    </xf>
    <xf numFmtId="0" fontId="10" fillId="0" borderId="1" xfId="0" applyFont="1" applyBorder="1" applyAlignment="1">
      <alignment horizontal="center" vertical="center" wrapText="1"/>
    </xf>
    <xf numFmtId="0" fontId="23" fillId="22" borderId="1" xfId="0" applyFont="1" applyFill="1" applyBorder="1" applyAlignment="1">
      <alignment horizontal="center" vertical="center" wrapText="1"/>
    </xf>
    <xf numFmtId="0" fontId="25" fillId="22" borderId="1" xfId="0" applyFont="1" applyFill="1" applyBorder="1" applyAlignment="1">
      <alignment horizontal="center" vertical="center" wrapText="1" readingOrder="1"/>
    </xf>
    <xf numFmtId="0" fontId="23" fillId="21" borderId="1" xfId="0" applyFont="1" applyFill="1" applyBorder="1" applyAlignment="1">
      <alignment horizontal="center" vertical="center" wrapText="1"/>
    </xf>
    <xf numFmtId="0" fontId="23" fillId="22" borderId="4" xfId="0" applyFont="1" applyFill="1" applyBorder="1" applyAlignment="1">
      <alignment horizontal="center" vertical="center" wrapText="1"/>
    </xf>
    <xf numFmtId="0" fontId="23" fillId="22" borderId="22" xfId="0" applyFont="1" applyFill="1" applyBorder="1" applyAlignment="1">
      <alignment horizontal="center" vertical="center" wrapText="1"/>
    </xf>
    <xf numFmtId="0" fontId="23" fillId="22" borderId="5" xfId="0" applyFont="1" applyFill="1" applyBorder="1" applyAlignment="1">
      <alignment horizontal="center" vertical="center" wrapText="1"/>
    </xf>
    <xf numFmtId="0" fontId="19" fillId="0" borderId="1" xfId="0" applyFont="1" applyBorder="1" applyAlignment="1">
      <alignment horizontal="center" vertical="center" wrapText="1" readingOrder="1"/>
    </xf>
    <xf numFmtId="0" fontId="19" fillId="3" borderId="1" xfId="0" applyFont="1" applyFill="1" applyBorder="1" applyAlignment="1">
      <alignment horizontal="center" vertical="center" wrapText="1" readingOrder="1"/>
    </xf>
    <xf numFmtId="0" fontId="19" fillId="3" borderId="4" xfId="0" applyFont="1" applyFill="1" applyBorder="1" applyAlignment="1">
      <alignment horizontal="center" vertical="center" wrapText="1" readingOrder="1"/>
    </xf>
    <xf numFmtId="0" fontId="19" fillId="3" borderId="22" xfId="0" applyFont="1" applyFill="1" applyBorder="1" applyAlignment="1">
      <alignment horizontal="center" vertical="center" wrapText="1" readingOrder="1"/>
    </xf>
    <xf numFmtId="0" fontId="19" fillId="3" borderId="5" xfId="0" applyFont="1" applyFill="1" applyBorder="1" applyAlignment="1">
      <alignment horizontal="center" vertical="center" wrapText="1" readingOrder="1"/>
    </xf>
  </cellXfs>
  <cellStyles count="4">
    <cellStyle name="Hyperlink" xfId="2" builtinId="8"/>
    <cellStyle name="Normal" xfId="0" builtinId="0"/>
    <cellStyle name="Normal 2" xfId="3" xr:uid="{8059290E-3E7D-49DC-90F3-47E271238CE3}"/>
    <cellStyle name="Percent" xfId="1" builtinId="5"/>
  </cellStyles>
  <dxfs count="5">
    <dxf>
      <fill>
        <patternFill patternType="solid">
          <bgColor theme="9" tint="0.79998168889431442"/>
        </patternFill>
      </fill>
    </dxf>
    <dxf>
      <fill>
        <patternFill patternType="solid">
          <bgColor theme="9"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s>
  <tableStyles count="0" defaultTableStyle="TableStyleMedium2" defaultPivotStyle="PivotStyleMedium9"/>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Defects Rank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'All Defects'!$F$15</c:f>
              <c:strCache>
                <c:ptCount val="1"/>
                <c:pt idx="0">
                  <c:v>S   Rank</c:v>
                </c:pt>
              </c:strCache>
            </c:strRef>
          </c:tx>
          <c:spPr>
            <a:ln w="28575" cap="rnd">
              <a:solidFill>
                <a:schemeClr val="accent1"/>
              </a:solidFill>
              <a:round/>
            </a:ln>
            <a:effectLst/>
          </c:spPr>
          <c:marker>
            <c:symbol val="none"/>
          </c:marker>
          <c:val>
            <c:numRef>
              <c:f>'All Defects'!$F$16:$F$37</c:f>
              <c:numCache>
                <c:formatCode>General</c:formatCode>
                <c:ptCount val="22"/>
                <c:pt idx="0">
                  <c:v>0</c:v>
                </c:pt>
                <c:pt idx="1">
                  <c:v>1</c:v>
                </c:pt>
                <c:pt idx="2">
                  <c:v>11</c:v>
                </c:pt>
                <c:pt idx="3">
                  <c:v>6</c:v>
                </c:pt>
                <c:pt idx="4">
                  <c:v>0</c:v>
                </c:pt>
                <c:pt idx="5">
                  <c:v>0</c:v>
                </c:pt>
                <c:pt idx="6">
                  <c:v>1</c:v>
                </c:pt>
                <c:pt idx="7">
                  <c:v>5</c:v>
                </c:pt>
                <c:pt idx="8">
                  <c:v>2</c:v>
                </c:pt>
                <c:pt idx="9">
                  <c:v>3</c:v>
                </c:pt>
                <c:pt idx="10">
                  <c:v>0</c:v>
                </c:pt>
                <c:pt idx="11">
                  <c:v>3</c:v>
                </c:pt>
                <c:pt idx="12">
                  <c:v>5</c:v>
                </c:pt>
                <c:pt idx="13">
                  <c:v>0</c:v>
                </c:pt>
                <c:pt idx="14">
                  <c:v>0</c:v>
                </c:pt>
                <c:pt idx="15">
                  <c:v>1</c:v>
                </c:pt>
                <c:pt idx="16">
                  <c:v>1</c:v>
                </c:pt>
                <c:pt idx="17">
                  <c:v>1</c:v>
                </c:pt>
                <c:pt idx="18">
                  <c:v>0</c:v>
                </c:pt>
                <c:pt idx="19">
                  <c:v>1</c:v>
                </c:pt>
                <c:pt idx="20">
                  <c:v>1</c:v>
                </c:pt>
                <c:pt idx="21">
                  <c:v>0</c:v>
                </c:pt>
              </c:numCache>
            </c:numRef>
          </c:val>
          <c:smooth val="0"/>
          <c:extLst>
            <c:ext xmlns:c16="http://schemas.microsoft.com/office/drawing/2014/chart" uri="{C3380CC4-5D6E-409C-BE32-E72D297353CC}">
              <c16:uniqueId val="{00000000-87AF-41A7-A0EA-FF8C5C2DB443}"/>
            </c:ext>
          </c:extLst>
        </c:ser>
        <c:ser>
          <c:idx val="1"/>
          <c:order val="1"/>
          <c:tx>
            <c:strRef>
              <c:f>'All Defects'!$G$15</c:f>
              <c:strCache>
                <c:ptCount val="1"/>
                <c:pt idx="0">
                  <c:v>A   Rank</c:v>
                </c:pt>
              </c:strCache>
            </c:strRef>
          </c:tx>
          <c:spPr>
            <a:ln w="28575" cap="rnd">
              <a:solidFill>
                <a:schemeClr val="accent2"/>
              </a:solidFill>
              <a:round/>
            </a:ln>
            <a:effectLst/>
          </c:spPr>
          <c:marker>
            <c:symbol val="none"/>
          </c:marker>
          <c:val>
            <c:numRef>
              <c:f>'All Defects'!$G$16:$G$37</c:f>
              <c:numCache>
                <c:formatCode>General</c:formatCode>
                <c:ptCount val="22"/>
                <c:pt idx="0">
                  <c:v>0</c:v>
                </c:pt>
                <c:pt idx="1">
                  <c:v>0</c:v>
                </c:pt>
                <c:pt idx="2">
                  <c:v>7</c:v>
                </c:pt>
                <c:pt idx="3">
                  <c:v>7</c:v>
                </c:pt>
                <c:pt idx="4">
                  <c:v>0</c:v>
                </c:pt>
                <c:pt idx="5">
                  <c:v>2</c:v>
                </c:pt>
                <c:pt idx="6">
                  <c:v>1</c:v>
                </c:pt>
                <c:pt idx="7">
                  <c:v>6</c:v>
                </c:pt>
                <c:pt idx="8">
                  <c:v>2</c:v>
                </c:pt>
                <c:pt idx="9">
                  <c:v>18</c:v>
                </c:pt>
                <c:pt idx="10">
                  <c:v>14</c:v>
                </c:pt>
                <c:pt idx="11">
                  <c:v>14</c:v>
                </c:pt>
                <c:pt idx="12">
                  <c:v>21</c:v>
                </c:pt>
                <c:pt idx="13">
                  <c:v>0</c:v>
                </c:pt>
                <c:pt idx="14">
                  <c:v>5</c:v>
                </c:pt>
                <c:pt idx="15">
                  <c:v>4</c:v>
                </c:pt>
                <c:pt idx="16">
                  <c:v>9</c:v>
                </c:pt>
                <c:pt idx="17">
                  <c:v>2</c:v>
                </c:pt>
                <c:pt idx="18">
                  <c:v>6</c:v>
                </c:pt>
                <c:pt idx="19">
                  <c:v>7</c:v>
                </c:pt>
                <c:pt idx="20">
                  <c:v>5</c:v>
                </c:pt>
                <c:pt idx="21">
                  <c:v>6</c:v>
                </c:pt>
              </c:numCache>
            </c:numRef>
          </c:val>
          <c:smooth val="0"/>
          <c:extLst>
            <c:ext xmlns:c16="http://schemas.microsoft.com/office/drawing/2014/chart" uri="{C3380CC4-5D6E-409C-BE32-E72D297353CC}">
              <c16:uniqueId val="{00000001-87AF-41A7-A0EA-FF8C5C2DB443}"/>
            </c:ext>
          </c:extLst>
        </c:ser>
        <c:ser>
          <c:idx val="2"/>
          <c:order val="2"/>
          <c:tx>
            <c:strRef>
              <c:f>'All Defects'!$H$15</c:f>
              <c:strCache>
                <c:ptCount val="1"/>
                <c:pt idx="0">
                  <c:v>B   Rank</c:v>
                </c:pt>
              </c:strCache>
            </c:strRef>
          </c:tx>
          <c:spPr>
            <a:ln w="28575" cap="rnd">
              <a:solidFill>
                <a:schemeClr val="accent3"/>
              </a:solidFill>
              <a:round/>
            </a:ln>
            <a:effectLst/>
          </c:spPr>
          <c:marker>
            <c:symbol val="none"/>
          </c:marker>
          <c:val>
            <c:numRef>
              <c:f>'All Defects'!$H$16:$H$37</c:f>
              <c:numCache>
                <c:formatCode>General</c:formatCode>
                <c:ptCount val="22"/>
                <c:pt idx="0">
                  <c:v>0</c:v>
                </c:pt>
                <c:pt idx="1">
                  <c:v>1</c:v>
                </c:pt>
                <c:pt idx="2">
                  <c:v>32</c:v>
                </c:pt>
                <c:pt idx="3">
                  <c:v>34</c:v>
                </c:pt>
                <c:pt idx="4">
                  <c:v>5</c:v>
                </c:pt>
                <c:pt idx="5">
                  <c:v>17</c:v>
                </c:pt>
                <c:pt idx="6">
                  <c:v>11</c:v>
                </c:pt>
                <c:pt idx="7">
                  <c:v>32</c:v>
                </c:pt>
                <c:pt idx="8">
                  <c:v>14</c:v>
                </c:pt>
                <c:pt idx="9">
                  <c:v>40</c:v>
                </c:pt>
                <c:pt idx="10">
                  <c:v>10</c:v>
                </c:pt>
                <c:pt idx="11">
                  <c:v>39</c:v>
                </c:pt>
                <c:pt idx="12">
                  <c:v>73</c:v>
                </c:pt>
                <c:pt idx="13">
                  <c:v>6</c:v>
                </c:pt>
                <c:pt idx="14">
                  <c:v>33</c:v>
                </c:pt>
                <c:pt idx="15">
                  <c:v>27</c:v>
                </c:pt>
                <c:pt idx="16">
                  <c:v>47</c:v>
                </c:pt>
                <c:pt idx="17">
                  <c:v>31</c:v>
                </c:pt>
                <c:pt idx="18">
                  <c:v>25</c:v>
                </c:pt>
                <c:pt idx="19">
                  <c:v>41</c:v>
                </c:pt>
                <c:pt idx="20">
                  <c:v>36</c:v>
                </c:pt>
                <c:pt idx="21">
                  <c:v>21</c:v>
                </c:pt>
              </c:numCache>
            </c:numRef>
          </c:val>
          <c:smooth val="0"/>
          <c:extLst>
            <c:ext xmlns:c16="http://schemas.microsoft.com/office/drawing/2014/chart" uri="{C3380CC4-5D6E-409C-BE32-E72D297353CC}">
              <c16:uniqueId val="{00000002-87AF-41A7-A0EA-FF8C5C2DB443}"/>
            </c:ext>
          </c:extLst>
        </c:ser>
        <c:ser>
          <c:idx val="3"/>
          <c:order val="3"/>
          <c:tx>
            <c:strRef>
              <c:f>'All Defects'!$I$15</c:f>
              <c:strCache>
                <c:ptCount val="1"/>
                <c:pt idx="0">
                  <c:v>C   Rank</c:v>
                </c:pt>
              </c:strCache>
            </c:strRef>
          </c:tx>
          <c:spPr>
            <a:ln w="28575" cap="rnd">
              <a:solidFill>
                <a:schemeClr val="accent4"/>
              </a:solidFill>
              <a:round/>
            </a:ln>
            <a:effectLst/>
          </c:spPr>
          <c:marker>
            <c:symbol val="none"/>
          </c:marker>
          <c:val>
            <c:numRef>
              <c:f>'All Defects'!$I$16:$I$37</c:f>
              <c:numCache>
                <c:formatCode>General</c:formatCode>
                <c:ptCount val="22"/>
                <c:pt idx="0">
                  <c:v>0</c:v>
                </c:pt>
                <c:pt idx="1">
                  <c:v>0</c:v>
                </c:pt>
                <c:pt idx="2">
                  <c:v>22</c:v>
                </c:pt>
                <c:pt idx="3">
                  <c:v>37</c:v>
                </c:pt>
                <c:pt idx="4">
                  <c:v>3</c:v>
                </c:pt>
                <c:pt idx="5">
                  <c:v>17</c:v>
                </c:pt>
                <c:pt idx="6">
                  <c:v>11</c:v>
                </c:pt>
                <c:pt idx="7">
                  <c:v>22</c:v>
                </c:pt>
                <c:pt idx="8">
                  <c:v>10</c:v>
                </c:pt>
                <c:pt idx="9">
                  <c:v>22</c:v>
                </c:pt>
                <c:pt idx="10">
                  <c:v>0</c:v>
                </c:pt>
                <c:pt idx="11">
                  <c:v>13</c:v>
                </c:pt>
                <c:pt idx="12">
                  <c:v>46</c:v>
                </c:pt>
                <c:pt idx="13">
                  <c:v>3</c:v>
                </c:pt>
                <c:pt idx="14">
                  <c:v>16</c:v>
                </c:pt>
                <c:pt idx="15">
                  <c:v>10</c:v>
                </c:pt>
                <c:pt idx="16">
                  <c:v>20</c:v>
                </c:pt>
                <c:pt idx="17">
                  <c:v>12</c:v>
                </c:pt>
                <c:pt idx="18">
                  <c:v>21</c:v>
                </c:pt>
                <c:pt idx="19">
                  <c:v>18</c:v>
                </c:pt>
                <c:pt idx="20">
                  <c:v>13</c:v>
                </c:pt>
                <c:pt idx="21">
                  <c:v>11</c:v>
                </c:pt>
              </c:numCache>
            </c:numRef>
          </c:val>
          <c:smooth val="0"/>
          <c:extLst>
            <c:ext xmlns:c16="http://schemas.microsoft.com/office/drawing/2014/chart" uri="{C3380CC4-5D6E-409C-BE32-E72D297353CC}">
              <c16:uniqueId val="{00000003-87AF-41A7-A0EA-FF8C5C2DB443}"/>
            </c:ext>
          </c:extLst>
        </c:ser>
        <c:dLbls>
          <c:showLegendKey val="0"/>
          <c:showVal val="0"/>
          <c:showCatName val="0"/>
          <c:showSerName val="0"/>
          <c:showPercent val="0"/>
          <c:showBubbleSize val="0"/>
        </c:dLbls>
        <c:smooth val="0"/>
        <c:axId val="1275527728"/>
        <c:axId val="1275545008"/>
      </c:lineChart>
      <c:catAx>
        <c:axId val="12755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45008"/>
        <c:crosses val="autoZero"/>
        <c:auto val="1"/>
        <c:lblAlgn val="ctr"/>
        <c:lblOffset val="100"/>
        <c:noMultiLvlLbl val="0"/>
      </c:catAx>
      <c:valAx>
        <c:axId val="127554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27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74-4781-9E4F-9DFDA20D5C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74-4781-9E4F-9DFDA20D5C04}"/>
              </c:ext>
            </c:extLst>
          </c:dPt>
          <c:cat>
            <c:strRef>
              <c:f>'All Defects'!$AE$8:$AF$8</c:f>
              <c:strCache>
                <c:ptCount val="2"/>
                <c:pt idx="0">
                  <c:v>Manual Defects </c:v>
                </c:pt>
                <c:pt idx="1">
                  <c:v>Automation defects</c:v>
                </c:pt>
              </c:strCache>
            </c:strRef>
          </c:cat>
          <c:val>
            <c:numRef>
              <c:f>'All Defects'!$AE$9:$AF$9</c:f>
              <c:numCache>
                <c:formatCode>General</c:formatCode>
                <c:ptCount val="2"/>
                <c:pt idx="0">
                  <c:v>966</c:v>
                </c:pt>
                <c:pt idx="1">
                  <c:v>37</c:v>
                </c:pt>
              </c:numCache>
            </c:numRef>
          </c:val>
          <c:extLst>
            <c:ext xmlns:c16="http://schemas.microsoft.com/office/drawing/2014/chart" uri="{C3380CC4-5D6E-409C-BE32-E72D297353CC}">
              <c16:uniqueId val="{00000000-3857-4F13-9A65-1750EDEE0E19}"/>
            </c:ext>
          </c:extLst>
        </c:ser>
        <c:dLbls>
          <c:showLegendKey val="0"/>
          <c:showVal val="0"/>
          <c:showCatName val="0"/>
          <c:showSerName val="0"/>
          <c:showPercent val="0"/>
          <c:showBubbleSize val="0"/>
          <c:showLeaderLines val="1"/>
        </c:dLbls>
        <c:firstSliceAng val="0"/>
      </c:pieChart>
      <c:spPr>
        <a:noFill/>
        <a:ln>
          <a:noFill/>
        </a:ln>
        <a:effectLst>
          <a:softEdge rad="444500"/>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Manual Vs Automation Defects Raised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'All Defects'!$A$9</c:f>
              <c:strCache>
                <c:ptCount val="1"/>
                <c:pt idx="0">
                  <c:v>Manual  Defect Raised</c:v>
                </c:pt>
              </c:strCache>
            </c:strRef>
          </c:tx>
          <c:spPr>
            <a:solidFill>
              <a:schemeClr val="accent5"/>
            </a:solidFill>
            <a:ln>
              <a:noFill/>
            </a:ln>
            <a:effectLst/>
          </c:spPr>
          <c:invertIfNegative val="0"/>
          <c:cat>
            <c:multiLvlStrRef>
              <c:f>'All Defects'!$B$2:$W$4</c:f>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f>'All Defects'!$B$9:$X$9</c:f>
              <c:numCache>
                <c:formatCode>General</c:formatCode>
                <c:ptCount val="23"/>
                <c:pt idx="0">
                  <c:v>0</c:v>
                </c:pt>
                <c:pt idx="1">
                  <c:v>2</c:v>
                </c:pt>
                <c:pt idx="2">
                  <c:v>72</c:v>
                </c:pt>
                <c:pt idx="3">
                  <c:v>84</c:v>
                </c:pt>
                <c:pt idx="4">
                  <c:v>8</c:v>
                </c:pt>
                <c:pt idx="5">
                  <c:v>34</c:v>
                </c:pt>
                <c:pt idx="6">
                  <c:v>24</c:v>
                </c:pt>
                <c:pt idx="7">
                  <c:v>63</c:v>
                </c:pt>
                <c:pt idx="8">
                  <c:v>27</c:v>
                </c:pt>
                <c:pt idx="9">
                  <c:v>78</c:v>
                </c:pt>
                <c:pt idx="10">
                  <c:v>21</c:v>
                </c:pt>
                <c:pt idx="11">
                  <c:v>68</c:v>
                </c:pt>
                <c:pt idx="12">
                  <c:v>137</c:v>
                </c:pt>
                <c:pt idx="13">
                  <c:v>8</c:v>
                </c:pt>
                <c:pt idx="14">
                  <c:v>53</c:v>
                </c:pt>
                <c:pt idx="15">
                  <c:v>36</c:v>
                </c:pt>
                <c:pt idx="16">
                  <c:v>75</c:v>
                </c:pt>
                <c:pt idx="17">
                  <c:v>44</c:v>
                </c:pt>
                <c:pt idx="18">
                  <c:v>51</c:v>
                </c:pt>
                <c:pt idx="19">
                  <c:v>66</c:v>
                </c:pt>
                <c:pt idx="20">
                  <c:v>53</c:v>
                </c:pt>
                <c:pt idx="22">
                  <c:v>38</c:v>
                </c:pt>
              </c:numCache>
            </c:numRef>
          </c:val>
          <c:extLst>
            <c:ext xmlns:c16="http://schemas.microsoft.com/office/drawing/2014/chart" uri="{C3380CC4-5D6E-409C-BE32-E72D297353CC}">
              <c16:uniqueId val="{00000004-15BF-4364-8FB9-642706E38741}"/>
            </c:ext>
          </c:extLst>
        </c:ser>
        <c:ser>
          <c:idx val="5"/>
          <c:order val="5"/>
          <c:tx>
            <c:strRef>
              <c:f>'All Defects'!$A$10</c:f>
              <c:strCache>
                <c:ptCount val="1"/>
                <c:pt idx="0">
                  <c:v>Automation  Defect Raised</c:v>
                </c:pt>
              </c:strCache>
            </c:strRef>
          </c:tx>
          <c:spPr>
            <a:solidFill>
              <a:schemeClr val="accent6"/>
            </a:solidFill>
            <a:ln>
              <a:noFill/>
            </a:ln>
            <a:effectLst/>
          </c:spPr>
          <c:invertIfNegative val="0"/>
          <c:cat>
            <c:multiLvlStrRef>
              <c:f>'All Defects'!$B$2:$W$4</c:f>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f>'All Defects'!$B$10:$W$10</c:f>
              <c:numCache>
                <c:formatCode>General</c:formatCode>
                <c:ptCount val="22"/>
                <c:pt idx="0">
                  <c:v>0</c:v>
                </c:pt>
                <c:pt idx="1">
                  <c:v>0</c:v>
                </c:pt>
                <c:pt idx="2">
                  <c:v>0</c:v>
                </c:pt>
                <c:pt idx="3">
                  <c:v>0</c:v>
                </c:pt>
                <c:pt idx="4">
                  <c:v>0</c:v>
                </c:pt>
                <c:pt idx="5">
                  <c:v>2</c:v>
                </c:pt>
                <c:pt idx="6">
                  <c:v>0</c:v>
                </c:pt>
                <c:pt idx="7">
                  <c:v>2</c:v>
                </c:pt>
                <c:pt idx="8">
                  <c:v>1</c:v>
                </c:pt>
                <c:pt idx="9">
                  <c:v>5</c:v>
                </c:pt>
                <c:pt idx="10">
                  <c:v>3</c:v>
                </c:pt>
                <c:pt idx="11">
                  <c:v>1</c:v>
                </c:pt>
                <c:pt idx="12">
                  <c:v>8</c:v>
                </c:pt>
                <c:pt idx="13">
                  <c:v>1</c:v>
                </c:pt>
                <c:pt idx="14">
                  <c:v>2</c:v>
                </c:pt>
                <c:pt idx="15">
                  <c:v>6</c:v>
                </c:pt>
                <c:pt idx="16">
                  <c:v>2</c:v>
                </c:pt>
                <c:pt idx="17">
                  <c:v>2</c:v>
                </c:pt>
                <c:pt idx="18">
                  <c:v>1</c:v>
                </c:pt>
                <c:pt idx="19">
                  <c:v>1</c:v>
                </c:pt>
                <c:pt idx="20">
                  <c:v>2</c:v>
                </c:pt>
              </c:numCache>
            </c:numRef>
          </c:val>
          <c:extLst>
            <c:ext xmlns:c16="http://schemas.microsoft.com/office/drawing/2014/chart" uri="{C3380CC4-5D6E-409C-BE32-E72D297353CC}">
              <c16:uniqueId val="{00000005-15BF-4364-8FB9-642706E38741}"/>
            </c:ext>
          </c:extLst>
        </c:ser>
        <c:dLbls>
          <c:showLegendKey val="0"/>
          <c:showVal val="0"/>
          <c:showCatName val="0"/>
          <c:showSerName val="0"/>
          <c:showPercent val="0"/>
          <c:showBubbleSize val="0"/>
        </c:dLbls>
        <c:gapWidth val="219"/>
        <c:overlap val="-27"/>
        <c:axId val="1402011488"/>
        <c:axId val="1402011968"/>
        <c:extLst>
          <c:ext xmlns:c15="http://schemas.microsoft.com/office/drawing/2012/chart" uri="{02D57815-91ED-43cb-92C2-25804820EDAC}">
            <c15:filteredBarSeries>
              <c15:ser>
                <c:idx val="0"/>
                <c:order val="0"/>
                <c:tx>
                  <c:strRef>
                    <c:extLst>
                      <c:ext uri="{02D57815-91ED-43cb-92C2-25804820EDAC}">
                        <c15:formulaRef>
                          <c15:sqref>'All Defects'!$A$5</c15:sqref>
                        </c15:formulaRef>
                      </c:ext>
                    </c:extLst>
                    <c:strCache>
                      <c:ptCount val="1"/>
                      <c:pt idx="0">
                        <c:v>Total TC Plan / Executed</c:v>
                      </c:pt>
                    </c:strCache>
                  </c:strRef>
                </c:tx>
                <c:spPr>
                  <a:solidFill>
                    <a:schemeClr val="accent1"/>
                  </a:solidFill>
                  <a:ln>
                    <a:noFill/>
                  </a:ln>
                  <a:effectLst/>
                </c:spPr>
                <c:invertIfNegative val="0"/>
                <c:cat>
                  <c:multiLvlStrRef>
                    <c:extLst>
                      <c:ex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c:ext uri="{02D57815-91ED-43cb-92C2-25804820EDAC}">
                        <c15:formulaRef>
                          <c15:sqref>'All Defects'!$B$5:$W$5</c15:sqref>
                        </c15:formulaRef>
                      </c:ext>
                    </c:extLst>
                    <c:numCache>
                      <c:formatCode>General</c:formatCode>
                      <c:ptCount val="22"/>
                      <c:pt idx="0">
                        <c:v>490</c:v>
                      </c:pt>
                      <c:pt idx="1">
                        <c:v>490</c:v>
                      </c:pt>
                      <c:pt idx="2">
                        <c:v>12736</c:v>
                      </c:pt>
                      <c:pt idx="3">
                        <c:v>12000</c:v>
                      </c:pt>
                      <c:pt idx="4">
                        <c:v>4022</c:v>
                      </c:pt>
                      <c:pt idx="5">
                        <c:v>0</c:v>
                      </c:pt>
                      <c:pt idx="6">
                        <c:v>4020</c:v>
                      </c:pt>
                      <c:pt idx="7">
                        <c:v>14002</c:v>
                      </c:pt>
                      <c:pt idx="8">
                        <c:v>5616</c:v>
                      </c:pt>
                      <c:pt idx="9">
                        <c:v>14002</c:v>
                      </c:pt>
                      <c:pt idx="10">
                        <c:v>6016</c:v>
                      </c:pt>
                      <c:pt idx="11">
                        <c:v>14002</c:v>
                      </c:pt>
                      <c:pt idx="12">
                        <c:v>12596</c:v>
                      </c:pt>
                      <c:pt idx="13">
                        <c:v>6000</c:v>
                      </c:pt>
                      <c:pt idx="14">
                        <c:v>14002</c:v>
                      </c:pt>
                      <c:pt idx="15">
                        <c:v>6000</c:v>
                      </c:pt>
                      <c:pt idx="16">
                        <c:v>14002</c:v>
                      </c:pt>
                      <c:pt idx="17">
                        <c:v>6000</c:v>
                      </c:pt>
                      <c:pt idx="18">
                        <c:v>8419</c:v>
                      </c:pt>
                      <c:pt idx="19">
                        <c:v>6434</c:v>
                      </c:pt>
                      <c:pt idx="20">
                        <c:v>14002</c:v>
                      </c:pt>
                      <c:pt idx="21">
                        <c:v>18528</c:v>
                      </c:pt>
                    </c:numCache>
                  </c:numRef>
                </c:val>
                <c:extLst>
                  <c:ext xmlns:c16="http://schemas.microsoft.com/office/drawing/2014/chart" uri="{C3380CC4-5D6E-409C-BE32-E72D297353CC}">
                    <c16:uniqueId val="{00000000-15BF-4364-8FB9-642706E3874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'All Defects'!$A$6</c15:sqref>
                        </c15:formulaRef>
                      </c:ext>
                    </c:extLst>
                    <c:strCache>
                      <c:ptCount val="1"/>
                      <c:pt idx="0">
                        <c:v>Manual TC Executed</c:v>
                      </c:pt>
                    </c:strCache>
                  </c:strRef>
                </c:tx>
                <c:spPr>
                  <a:solidFill>
                    <a:schemeClr val="accent2"/>
                  </a:solidFill>
                  <a:ln>
                    <a:noFill/>
                  </a:ln>
                  <a:effectLst/>
                </c:spPr>
                <c:invertIfNegative val="0"/>
                <c:cat>
                  <c:multiLvlStrRef>
                    <c:extLst xmlns:c15="http://schemas.microsoft.com/office/drawing/2012/chart">
                      <c:ext xmlns:c15="http://schemas.microsoft.com/office/drawing/2012/char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xmlns:c15="http://schemas.microsoft.com/office/drawing/2012/chart">
                      <c:ext xmlns:c15="http://schemas.microsoft.com/office/drawing/2012/chart" uri="{02D57815-91ED-43cb-92C2-25804820EDAC}">
                        <c15:formulaRef>
                          <c15:sqref>'All Defects'!$B$6:$W$6</c15:sqref>
                        </c15:formulaRef>
                      </c:ext>
                    </c:extLst>
                    <c:numCache>
                      <c:formatCode>General</c:formatCode>
                      <c:ptCount val="22"/>
                      <c:pt idx="0">
                        <c:v>490</c:v>
                      </c:pt>
                      <c:pt idx="1">
                        <c:v>490</c:v>
                      </c:pt>
                      <c:pt idx="2">
                        <c:v>12736</c:v>
                      </c:pt>
                      <c:pt idx="3">
                        <c:v>12000</c:v>
                      </c:pt>
                      <c:pt idx="4">
                        <c:v>4022</c:v>
                      </c:pt>
                      <c:pt idx="5">
                        <c:v>10790</c:v>
                      </c:pt>
                      <c:pt idx="6">
                        <c:v>4020</c:v>
                      </c:pt>
                      <c:pt idx="7">
                        <c:v>10502</c:v>
                      </c:pt>
                      <c:pt idx="8">
                        <c:v>4016</c:v>
                      </c:pt>
                      <c:pt idx="9">
                        <c:v>9478</c:v>
                      </c:pt>
                      <c:pt idx="10">
                        <c:v>4016</c:v>
                      </c:pt>
                      <c:pt idx="11">
                        <c:v>9002</c:v>
                      </c:pt>
                      <c:pt idx="12">
                        <c:v>9608</c:v>
                      </c:pt>
                      <c:pt idx="13">
                        <c:v>3000</c:v>
                      </c:pt>
                      <c:pt idx="14">
                        <c:v>8209</c:v>
                      </c:pt>
                      <c:pt idx="15">
                        <c:v>2750</c:v>
                      </c:pt>
                      <c:pt idx="16">
                        <c:v>7959</c:v>
                      </c:pt>
                      <c:pt idx="17">
                        <c:v>2500</c:v>
                      </c:pt>
                      <c:pt idx="18">
                        <c:v>5419</c:v>
                      </c:pt>
                      <c:pt idx="19">
                        <c:v>2992</c:v>
                      </c:pt>
                      <c:pt idx="20">
                        <c:v>7709</c:v>
                      </c:pt>
                      <c:pt idx="21">
                        <c:v>14500</c:v>
                      </c:pt>
                    </c:numCache>
                  </c:numRef>
                </c:val>
                <c:extLst xmlns:c15="http://schemas.microsoft.com/office/drawing/2012/chart">
                  <c:ext xmlns:c16="http://schemas.microsoft.com/office/drawing/2014/chart" uri="{C3380CC4-5D6E-409C-BE32-E72D297353CC}">
                    <c16:uniqueId val="{00000001-15BF-4364-8FB9-642706E3874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'All Defects'!$A$7</c15:sqref>
                        </c15:formulaRef>
                      </c:ext>
                    </c:extLst>
                    <c:strCache>
                      <c:ptCount val="1"/>
                      <c:pt idx="0">
                        <c:v>Automation TC Executed</c:v>
                      </c:pt>
                    </c:strCache>
                  </c:strRef>
                </c:tx>
                <c:spPr>
                  <a:solidFill>
                    <a:schemeClr val="accent3"/>
                  </a:solidFill>
                  <a:ln>
                    <a:noFill/>
                  </a:ln>
                  <a:effectLst/>
                </c:spPr>
                <c:invertIfNegative val="0"/>
                <c:cat>
                  <c:multiLvlStrRef>
                    <c:extLst xmlns:c15="http://schemas.microsoft.com/office/drawing/2012/chart">
                      <c:ext xmlns:c15="http://schemas.microsoft.com/office/drawing/2012/char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xmlns:c15="http://schemas.microsoft.com/office/drawing/2012/chart">
                      <c:ext xmlns:c15="http://schemas.microsoft.com/office/drawing/2012/chart" uri="{02D57815-91ED-43cb-92C2-25804820EDAC}">
                        <c15:formulaRef>
                          <c15:sqref>'All Defects'!$B$7:$W$7</c15:sqref>
                        </c15:formulaRef>
                      </c:ext>
                    </c:extLst>
                    <c:numCache>
                      <c:formatCode>General</c:formatCode>
                      <c:ptCount val="22"/>
                      <c:pt idx="0">
                        <c:v>0</c:v>
                      </c:pt>
                      <c:pt idx="1">
                        <c:v>0</c:v>
                      </c:pt>
                      <c:pt idx="2">
                        <c:v>0</c:v>
                      </c:pt>
                      <c:pt idx="3">
                        <c:v>0</c:v>
                      </c:pt>
                      <c:pt idx="4">
                        <c:v>0</c:v>
                      </c:pt>
                      <c:pt idx="5">
                        <c:v>3212</c:v>
                      </c:pt>
                      <c:pt idx="6">
                        <c:v>0</c:v>
                      </c:pt>
                      <c:pt idx="7">
                        <c:v>3500</c:v>
                      </c:pt>
                      <c:pt idx="8">
                        <c:v>1600</c:v>
                      </c:pt>
                      <c:pt idx="9">
                        <c:v>4524</c:v>
                      </c:pt>
                      <c:pt idx="10">
                        <c:v>2000</c:v>
                      </c:pt>
                      <c:pt idx="11">
                        <c:v>5000</c:v>
                      </c:pt>
                      <c:pt idx="12">
                        <c:v>2988</c:v>
                      </c:pt>
                      <c:pt idx="13">
                        <c:v>3000</c:v>
                      </c:pt>
                      <c:pt idx="14">
                        <c:v>5793</c:v>
                      </c:pt>
                      <c:pt idx="15">
                        <c:v>3250</c:v>
                      </c:pt>
                      <c:pt idx="16">
                        <c:v>6043</c:v>
                      </c:pt>
                      <c:pt idx="17">
                        <c:v>3500</c:v>
                      </c:pt>
                      <c:pt idx="18">
                        <c:v>3000</c:v>
                      </c:pt>
                      <c:pt idx="19">
                        <c:v>3442</c:v>
                      </c:pt>
                      <c:pt idx="20">
                        <c:v>6293</c:v>
                      </c:pt>
                      <c:pt idx="21">
                        <c:v>4028</c:v>
                      </c:pt>
                    </c:numCache>
                  </c:numRef>
                </c:val>
                <c:extLst xmlns:c15="http://schemas.microsoft.com/office/drawing/2012/chart">
                  <c:ext xmlns:c16="http://schemas.microsoft.com/office/drawing/2014/chart" uri="{C3380CC4-5D6E-409C-BE32-E72D297353CC}">
                    <c16:uniqueId val="{00000002-15BF-4364-8FB9-642706E3874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'All Defects'!$A$8</c15:sqref>
                        </c15:formulaRef>
                      </c:ext>
                    </c:extLst>
                    <c:strCache>
                      <c:ptCount val="1"/>
                    </c:strCache>
                  </c:strRef>
                </c:tx>
                <c:spPr>
                  <a:solidFill>
                    <a:schemeClr val="accent4"/>
                  </a:solidFill>
                  <a:ln>
                    <a:noFill/>
                  </a:ln>
                  <a:effectLst/>
                </c:spPr>
                <c:invertIfNegative val="0"/>
                <c:cat>
                  <c:multiLvlStrRef>
                    <c:extLst xmlns:c15="http://schemas.microsoft.com/office/drawing/2012/chart">
                      <c:ext xmlns:c15="http://schemas.microsoft.com/office/drawing/2012/char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xmlns:c15="http://schemas.microsoft.com/office/drawing/2012/chart">
                      <c:ext xmlns:c15="http://schemas.microsoft.com/office/drawing/2012/chart" uri="{02D57815-91ED-43cb-92C2-25804820EDAC}">
                        <c15:formulaRef>
                          <c15:sqref>'All Defects'!$B$8:$W$8</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3-15BF-4364-8FB9-642706E38741}"/>
                  </c:ext>
                </c:extLst>
              </c15:ser>
            </c15:filteredBarSeries>
          </c:ext>
        </c:extLst>
      </c:barChart>
      <c:catAx>
        <c:axId val="140201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11968"/>
        <c:crosses val="autoZero"/>
        <c:auto val="1"/>
        <c:lblAlgn val="ctr"/>
        <c:lblOffset val="100"/>
        <c:noMultiLvlLbl val="0"/>
      </c:catAx>
      <c:valAx>
        <c:axId val="1402011968"/>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1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628644313941931E-2"/>
          <c:y val="0.10166666666666667"/>
          <c:w val="0.90498094389098149"/>
          <c:h val="0.68421411997413362"/>
        </c:manualLayout>
      </c:layout>
      <c:barChart>
        <c:barDir val="col"/>
        <c:grouping val="clustered"/>
        <c:varyColors val="0"/>
        <c:ser>
          <c:idx val="0"/>
          <c:order val="0"/>
          <c:tx>
            <c:strRef>
              <c:f>'TE Def Trend'!$X$1</c:f>
              <c:strCache>
                <c:ptCount val="1"/>
                <c:pt idx="0">
                  <c:v>Total</c:v>
                </c:pt>
              </c:strCache>
            </c:strRef>
          </c:tx>
          <c:spPr>
            <a:solidFill>
              <a:schemeClr val="accent1"/>
            </a:solidFill>
            <a:ln>
              <a:noFill/>
            </a:ln>
            <a:effectLst/>
          </c:spPr>
          <c:invertIfNegative val="0"/>
          <c:cat>
            <c:strRef>
              <c:f>'TE Def Trend'!$W$2:$W$28</c:f>
              <c:strCache>
                <c:ptCount val="17"/>
                <c:pt idx="0">
                  <c:v>KPT Md Lucky</c:v>
                </c:pt>
                <c:pt idx="1">
                  <c:v>KPT Ayush Mishra</c:v>
                </c:pt>
                <c:pt idx="2">
                  <c:v>KPT Arpitha </c:v>
                </c:pt>
                <c:pt idx="3">
                  <c:v>KPT Mansi Tehra</c:v>
                </c:pt>
                <c:pt idx="4">
                  <c:v>KPT Prashant Gaikwad</c:v>
                </c:pt>
                <c:pt idx="5">
                  <c:v>KPT Prachi Gahile</c:v>
                </c:pt>
                <c:pt idx="6">
                  <c:v>KPT Dinesh Patil</c:v>
                </c:pt>
                <c:pt idx="7">
                  <c:v>Shekhar Rane</c:v>
                </c:pt>
                <c:pt idx="8">
                  <c:v>KPT Aniket Chaudhari</c:v>
                </c:pt>
                <c:pt idx="9">
                  <c:v>KPT Shalaka Walke</c:v>
                </c:pt>
                <c:pt idx="10">
                  <c:v>KPT Apoorva Thomre</c:v>
                </c:pt>
                <c:pt idx="11">
                  <c:v>KPT Jitendra Gunjal</c:v>
                </c:pt>
                <c:pt idx="12">
                  <c:v>KPT Arpit Nayak</c:v>
                </c:pt>
                <c:pt idx="13">
                  <c:v>KPT Praveen Reddimalla</c:v>
                </c:pt>
                <c:pt idx="14">
                  <c:v>KPT Piyush Kumar </c:v>
                </c:pt>
                <c:pt idx="15">
                  <c:v>KPT Karthik Reddy </c:v>
                </c:pt>
                <c:pt idx="16">
                  <c:v>Amrit Raj</c:v>
                </c:pt>
              </c:strCache>
            </c:strRef>
          </c:cat>
          <c:val>
            <c:numRef>
              <c:f>'TE Def Trend'!$X$2:$X$28</c:f>
              <c:numCache>
                <c:formatCode>General</c:formatCode>
                <c:ptCount val="17"/>
                <c:pt idx="0">
                  <c:v>80</c:v>
                </c:pt>
                <c:pt idx="1">
                  <c:v>60</c:v>
                </c:pt>
                <c:pt idx="2">
                  <c:v>84</c:v>
                </c:pt>
                <c:pt idx="3">
                  <c:v>54</c:v>
                </c:pt>
                <c:pt idx="4">
                  <c:v>53</c:v>
                </c:pt>
                <c:pt idx="5">
                  <c:v>42</c:v>
                </c:pt>
                <c:pt idx="6">
                  <c:v>70</c:v>
                </c:pt>
                <c:pt idx="7">
                  <c:v>8</c:v>
                </c:pt>
                <c:pt idx="8">
                  <c:v>49</c:v>
                </c:pt>
                <c:pt idx="9">
                  <c:v>28</c:v>
                </c:pt>
                <c:pt idx="10">
                  <c:v>24</c:v>
                </c:pt>
                <c:pt idx="11">
                  <c:v>22</c:v>
                </c:pt>
                <c:pt idx="12">
                  <c:v>11</c:v>
                </c:pt>
                <c:pt idx="13">
                  <c:v>18</c:v>
                </c:pt>
                <c:pt idx="14">
                  <c:v>11</c:v>
                </c:pt>
                <c:pt idx="15">
                  <c:v>15</c:v>
                </c:pt>
                <c:pt idx="16">
                  <c:v>6</c:v>
                </c:pt>
              </c:numCache>
            </c:numRef>
          </c:val>
          <c:extLst>
            <c:ext xmlns:c16="http://schemas.microsoft.com/office/drawing/2014/chart" uri="{C3380CC4-5D6E-409C-BE32-E72D297353CC}">
              <c16:uniqueId val="{00000000-2D44-4D31-A9E9-002F6B239305}"/>
            </c:ext>
          </c:extLst>
        </c:ser>
        <c:dLbls>
          <c:showLegendKey val="0"/>
          <c:showVal val="0"/>
          <c:showCatName val="0"/>
          <c:showSerName val="0"/>
          <c:showPercent val="0"/>
          <c:showBubbleSize val="0"/>
        </c:dLbls>
        <c:gapWidth val="219"/>
        <c:overlap val="-27"/>
        <c:axId val="1862440944"/>
        <c:axId val="1862444784"/>
      </c:barChart>
      <c:catAx>
        <c:axId val="18624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44784"/>
        <c:crosses val="autoZero"/>
        <c:auto val="1"/>
        <c:lblAlgn val="ctr"/>
        <c:lblOffset val="100"/>
        <c:noMultiLvlLbl val="0"/>
      </c:catAx>
      <c:valAx>
        <c:axId val="186244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4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Manual Vs Automation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Density!$B$24</c:f>
              <c:strCache>
                <c:ptCount val="1"/>
                <c:pt idx="0">
                  <c:v>Manual TC Effectiveness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Density!$A$25:$A$44</c:f>
              <c:strCache>
                <c:ptCount val="20"/>
                <c:pt idx="0">
                  <c:v>R4101 A13+A14 OSV</c:v>
                </c:pt>
                <c:pt idx="1">
                  <c:v>R7301 A12+A14 OSV</c:v>
                </c:pt>
                <c:pt idx="2">
                  <c:v>R4101 A13+A14 OSV</c:v>
                </c:pt>
                <c:pt idx="3">
                  <c:v>R7401 A12+A14 OSV</c:v>
                </c:pt>
                <c:pt idx="4">
                  <c:v>R7402 A12+A14 OSV</c:v>
                </c:pt>
                <c:pt idx="5">
                  <c:v>R7411 A13+A14 OSV</c:v>
                </c:pt>
                <c:pt idx="6">
                  <c:v>R7403 A12+A14 OSV</c:v>
                </c:pt>
                <c:pt idx="7">
                  <c:v>R7412 A13+ A14 OSV</c:v>
                </c:pt>
                <c:pt idx="8">
                  <c:v>R7404 A12+ A14 OSV</c:v>
                </c:pt>
                <c:pt idx="9">
                  <c:v>R7413 A13+ A14 OSV</c:v>
                </c:pt>
                <c:pt idx="10">
                  <c:v>R7405 A12+ A14 OSV</c:v>
                </c:pt>
                <c:pt idx="11">
                  <c:v>R7414 A13+ A14 OSV</c:v>
                </c:pt>
                <c:pt idx="12">
                  <c:v>R1591 A14+ A15 OSV</c:v>
                </c:pt>
                <c:pt idx="13">
                  <c:v>R7406 A12+ A14 OSV</c:v>
                </c:pt>
                <c:pt idx="14">
                  <c:v>R7415 A13+ A14 OSV</c:v>
                </c:pt>
                <c:pt idx="15">
                  <c:v>R7407 A12+ A14 OSV</c:v>
                </c:pt>
                <c:pt idx="16">
                  <c:v>R7416 A13+ A14 OSV</c:v>
                </c:pt>
                <c:pt idx="17">
                  <c:v>R7408 A12+ A14 OSV</c:v>
                </c:pt>
                <c:pt idx="18">
                  <c:v>R7417 A13+ A14 OSV</c:v>
                </c:pt>
                <c:pt idx="19">
                  <c:v>R7409 Additional LRT OSV A12+A14 SU2</c:v>
                </c:pt>
              </c:strCache>
            </c:strRef>
          </c:cat>
          <c:val>
            <c:numRef>
              <c:f>Density!$B$25:$B$44</c:f>
              <c:numCache>
                <c:formatCode>0.00</c:formatCode>
                <c:ptCount val="20"/>
                <c:pt idx="0">
                  <c:v>0</c:v>
                </c:pt>
                <c:pt idx="1">
                  <c:v>0.40816326530612246</c:v>
                </c:pt>
                <c:pt idx="2">
                  <c:v>0.56532663316582921</c:v>
                </c:pt>
                <c:pt idx="3">
                  <c:v>0.70000000000000007</c:v>
                </c:pt>
                <c:pt idx="4">
                  <c:v>0.19890601690701143</c:v>
                </c:pt>
                <c:pt idx="5">
                  <c:v>0.31510658016682114</c:v>
                </c:pt>
                <c:pt idx="6">
                  <c:v>0.59701492537313439</c:v>
                </c:pt>
                <c:pt idx="7">
                  <c:v>0.59988573605027606</c:v>
                </c:pt>
                <c:pt idx="8">
                  <c:v>0.67231075697211151</c:v>
                </c:pt>
                <c:pt idx="9">
                  <c:v>0.82295843004853342</c:v>
                </c:pt>
                <c:pt idx="10">
                  <c:v>0.52290836653386452</c:v>
                </c:pt>
                <c:pt idx="11">
                  <c:v>0.75538769162408348</c:v>
                </c:pt>
                <c:pt idx="12">
                  <c:v>1.4258950874271441</c:v>
                </c:pt>
                <c:pt idx="13">
                  <c:v>0.26666666666666666</c:v>
                </c:pt>
                <c:pt idx="14">
                  <c:v>0.64563284200268001</c:v>
                </c:pt>
                <c:pt idx="15">
                  <c:v>1.3090909090909091</c:v>
                </c:pt>
                <c:pt idx="16">
                  <c:v>1.2411054112195929</c:v>
                </c:pt>
                <c:pt idx="17">
                  <c:v>1.2571428571428571</c:v>
                </c:pt>
                <c:pt idx="18">
                  <c:v>1.7000000000000002</c:v>
                </c:pt>
                <c:pt idx="19">
                  <c:v>1.917489831493318</c:v>
                </c:pt>
              </c:numCache>
            </c:numRef>
          </c:val>
          <c:extLst>
            <c:ext xmlns:c16="http://schemas.microsoft.com/office/drawing/2014/chart" uri="{C3380CC4-5D6E-409C-BE32-E72D297353CC}">
              <c16:uniqueId val="{00000000-B0DF-4B57-A6A8-70011181D7E6}"/>
            </c:ext>
          </c:extLst>
        </c:ser>
        <c:ser>
          <c:idx val="1"/>
          <c:order val="1"/>
          <c:tx>
            <c:strRef>
              <c:f>Density!$C$24</c:f>
              <c:strCache>
                <c:ptCount val="1"/>
                <c:pt idx="0">
                  <c:v>Automation TC Effectiveness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Density!$A$25:$A$44</c:f>
              <c:strCache>
                <c:ptCount val="20"/>
                <c:pt idx="0">
                  <c:v>R4101 A13+A14 OSV</c:v>
                </c:pt>
                <c:pt idx="1">
                  <c:v>R7301 A12+A14 OSV</c:v>
                </c:pt>
                <c:pt idx="2">
                  <c:v>R4101 A13+A14 OSV</c:v>
                </c:pt>
                <c:pt idx="3">
                  <c:v>R7401 A12+A14 OSV</c:v>
                </c:pt>
                <c:pt idx="4">
                  <c:v>R7402 A12+A14 OSV</c:v>
                </c:pt>
                <c:pt idx="5">
                  <c:v>R7411 A13+A14 OSV</c:v>
                </c:pt>
                <c:pt idx="6">
                  <c:v>R7403 A12+A14 OSV</c:v>
                </c:pt>
                <c:pt idx="7">
                  <c:v>R7412 A13+ A14 OSV</c:v>
                </c:pt>
                <c:pt idx="8">
                  <c:v>R7404 A12+ A14 OSV</c:v>
                </c:pt>
                <c:pt idx="9">
                  <c:v>R7413 A13+ A14 OSV</c:v>
                </c:pt>
                <c:pt idx="10">
                  <c:v>R7405 A12+ A14 OSV</c:v>
                </c:pt>
                <c:pt idx="11">
                  <c:v>R7414 A13+ A14 OSV</c:v>
                </c:pt>
                <c:pt idx="12">
                  <c:v>R1591 A14+ A15 OSV</c:v>
                </c:pt>
                <c:pt idx="13">
                  <c:v>R7406 A12+ A14 OSV</c:v>
                </c:pt>
                <c:pt idx="14">
                  <c:v>R7415 A13+ A14 OSV</c:v>
                </c:pt>
                <c:pt idx="15">
                  <c:v>R7407 A12+ A14 OSV</c:v>
                </c:pt>
                <c:pt idx="16">
                  <c:v>R7416 A13+ A14 OSV</c:v>
                </c:pt>
                <c:pt idx="17">
                  <c:v>R7408 A12+ A14 OSV</c:v>
                </c:pt>
                <c:pt idx="18">
                  <c:v>R7417 A13+ A14 OSV</c:v>
                </c:pt>
                <c:pt idx="19">
                  <c:v>R7409 Additional LRT OSV A12+A14 SU2</c:v>
                </c:pt>
              </c:strCache>
            </c:strRef>
          </c:cat>
          <c:val>
            <c:numRef>
              <c:f>Density!$C$25:$C$44</c:f>
              <c:numCache>
                <c:formatCode>0.0</c:formatCode>
                <c:ptCount val="20"/>
                <c:pt idx="0">
                  <c:v>0</c:v>
                </c:pt>
                <c:pt idx="1">
                  <c:v>0</c:v>
                </c:pt>
                <c:pt idx="2">
                  <c:v>0</c:v>
                </c:pt>
                <c:pt idx="3">
                  <c:v>0</c:v>
                </c:pt>
                <c:pt idx="4">
                  <c:v>0</c:v>
                </c:pt>
                <c:pt idx="5">
                  <c:v>6.2266500622665006E-4</c:v>
                </c:pt>
                <c:pt idx="6">
                  <c:v>0</c:v>
                </c:pt>
                <c:pt idx="7">
                  <c:v>5.7142857142857147E-4</c:v>
                </c:pt>
                <c:pt idx="8">
                  <c:v>6.2500000000000001E-4</c:v>
                </c:pt>
                <c:pt idx="9">
                  <c:v>1.1052166224580018E-3</c:v>
                </c:pt>
                <c:pt idx="10">
                  <c:v>1.5E-3</c:v>
                </c:pt>
                <c:pt idx="11">
                  <c:v>2.0000000000000001E-4</c:v>
                </c:pt>
                <c:pt idx="12">
                  <c:v>2.6773761713520749E-3</c:v>
                </c:pt>
                <c:pt idx="13">
                  <c:v>3.3333333333333332E-4</c:v>
                </c:pt>
                <c:pt idx="14">
                  <c:v>3.4524426031417227E-4</c:v>
                </c:pt>
                <c:pt idx="15">
                  <c:v>9.2307692307692305E-4</c:v>
                </c:pt>
                <c:pt idx="16">
                  <c:v>2.5128785023244125E-4</c:v>
                </c:pt>
                <c:pt idx="17">
                  <c:v>8.0000000000000004E-4</c:v>
                </c:pt>
                <c:pt idx="18">
                  <c:v>1.8453589223103894E-4</c:v>
                </c:pt>
                <c:pt idx="19">
                  <c:v>3.3422459893048126E-4</c:v>
                </c:pt>
              </c:numCache>
            </c:numRef>
          </c:val>
          <c:extLst>
            <c:ext xmlns:c16="http://schemas.microsoft.com/office/drawing/2014/chart" uri="{C3380CC4-5D6E-409C-BE32-E72D297353CC}">
              <c16:uniqueId val="{00000001-B0DF-4B57-A6A8-70011181D7E6}"/>
            </c:ext>
          </c:extLst>
        </c:ser>
        <c:dLbls>
          <c:dLblPos val="outEnd"/>
          <c:showLegendKey val="0"/>
          <c:showVal val="1"/>
          <c:showCatName val="0"/>
          <c:showSerName val="0"/>
          <c:showPercent val="0"/>
          <c:showBubbleSize val="0"/>
        </c:dLbls>
        <c:gapWidth val="219"/>
        <c:overlap val="-27"/>
        <c:axId val="1866665200"/>
        <c:axId val="1866665680"/>
      </c:barChart>
      <c:catAx>
        <c:axId val="186666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65680"/>
        <c:crosses val="autoZero"/>
        <c:auto val="1"/>
        <c:lblAlgn val="ctr"/>
        <c:lblOffset val="100"/>
        <c:noMultiLvlLbl val="0"/>
      </c:catAx>
      <c:valAx>
        <c:axId val="186666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6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Manual Vs Automation Defects Raised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'All Defects'!$A$9</c:f>
              <c:strCache>
                <c:ptCount val="1"/>
                <c:pt idx="0">
                  <c:v>Manual  Defect Raised</c:v>
                </c:pt>
              </c:strCache>
            </c:strRef>
          </c:tx>
          <c:spPr>
            <a:solidFill>
              <a:schemeClr val="accent5"/>
            </a:solidFill>
            <a:ln>
              <a:noFill/>
            </a:ln>
            <a:effectLst/>
          </c:spPr>
          <c:invertIfNegative val="0"/>
          <c:cat>
            <c:multiLvlStrRef>
              <c:f>'All Defects'!$B$2:$W$4</c:f>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f>'All Defects'!$B$9:$W$9</c:f>
              <c:numCache>
                <c:formatCode>General</c:formatCode>
                <c:ptCount val="22"/>
                <c:pt idx="0">
                  <c:v>0</c:v>
                </c:pt>
                <c:pt idx="1">
                  <c:v>2</c:v>
                </c:pt>
                <c:pt idx="2">
                  <c:v>72</c:v>
                </c:pt>
                <c:pt idx="3">
                  <c:v>84</c:v>
                </c:pt>
                <c:pt idx="4">
                  <c:v>8</c:v>
                </c:pt>
                <c:pt idx="5">
                  <c:v>34</c:v>
                </c:pt>
                <c:pt idx="6">
                  <c:v>24</c:v>
                </c:pt>
                <c:pt idx="7">
                  <c:v>63</c:v>
                </c:pt>
                <c:pt idx="8">
                  <c:v>27</c:v>
                </c:pt>
                <c:pt idx="9">
                  <c:v>78</c:v>
                </c:pt>
                <c:pt idx="10">
                  <c:v>21</c:v>
                </c:pt>
                <c:pt idx="11">
                  <c:v>68</c:v>
                </c:pt>
                <c:pt idx="12">
                  <c:v>137</c:v>
                </c:pt>
                <c:pt idx="13">
                  <c:v>8</c:v>
                </c:pt>
                <c:pt idx="14">
                  <c:v>53</c:v>
                </c:pt>
                <c:pt idx="15">
                  <c:v>36</c:v>
                </c:pt>
                <c:pt idx="16">
                  <c:v>75</c:v>
                </c:pt>
                <c:pt idx="17">
                  <c:v>44</c:v>
                </c:pt>
                <c:pt idx="18">
                  <c:v>51</c:v>
                </c:pt>
                <c:pt idx="19">
                  <c:v>66</c:v>
                </c:pt>
                <c:pt idx="20">
                  <c:v>53</c:v>
                </c:pt>
              </c:numCache>
            </c:numRef>
          </c:val>
          <c:extLst>
            <c:ext xmlns:c16="http://schemas.microsoft.com/office/drawing/2014/chart" uri="{C3380CC4-5D6E-409C-BE32-E72D297353CC}">
              <c16:uniqueId val="{00000000-AE28-4624-9AD4-5DA9C8488931}"/>
            </c:ext>
          </c:extLst>
        </c:ser>
        <c:ser>
          <c:idx val="5"/>
          <c:order val="5"/>
          <c:tx>
            <c:strRef>
              <c:f>'All Defects'!$A$10</c:f>
              <c:strCache>
                <c:ptCount val="1"/>
                <c:pt idx="0">
                  <c:v>Automation  Defect Raised</c:v>
                </c:pt>
              </c:strCache>
            </c:strRef>
          </c:tx>
          <c:spPr>
            <a:solidFill>
              <a:schemeClr val="accent6"/>
            </a:solidFill>
            <a:ln>
              <a:noFill/>
            </a:ln>
            <a:effectLst/>
          </c:spPr>
          <c:invertIfNegative val="0"/>
          <c:cat>
            <c:multiLvlStrRef>
              <c:f>'All Defects'!$B$2:$W$4</c:f>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f>'All Defects'!$B$10:$W$10</c:f>
              <c:numCache>
                <c:formatCode>General</c:formatCode>
                <c:ptCount val="22"/>
                <c:pt idx="0">
                  <c:v>0</c:v>
                </c:pt>
                <c:pt idx="1">
                  <c:v>0</c:v>
                </c:pt>
                <c:pt idx="2">
                  <c:v>0</c:v>
                </c:pt>
                <c:pt idx="3">
                  <c:v>0</c:v>
                </c:pt>
                <c:pt idx="4">
                  <c:v>0</c:v>
                </c:pt>
                <c:pt idx="5">
                  <c:v>2</c:v>
                </c:pt>
                <c:pt idx="6">
                  <c:v>0</c:v>
                </c:pt>
                <c:pt idx="7">
                  <c:v>2</c:v>
                </c:pt>
                <c:pt idx="8">
                  <c:v>1</c:v>
                </c:pt>
                <c:pt idx="9">
                  <c:v>5</c:v>
                </c:pt>
                <c:pt idx="10">
                  <c:v>3</c:v>
                </c:pt>
                <c:pt idx="11">
                  <c:v>1</c:v>
                </c:pt>
                <c:pt idx="12">
                  <c:v>8</c:v>
                </c:pt>
                <c:pt idx="13">
                  <c:v>1</c:v>
                </c:pt>
                <c:pt idx="14">
                  <c:v>2</c:v>
                </c:pt>
                <c:pt idx="15">
                  <c:v>6</c:v>
                </c:pt>
                <c:pt idx="16">
                  <c:v>2</c:v>
                </c:pt>
                <c:pt idx="17">
                  <c:v>2</c:v>
                </c:pt>
                <c:pt idx="18">
                  <c:v>1</c:v>
                </c:pt>
                <c:pt idx="19">
                  <c:v>1</c:v>
                </c:pt>
                <c:pt idx="20">
                  <c:v>2</c:v>
                </c:pt>
              </c:numCache>
            </c:numRef>
          </c:val>
          <c:extLst>
            <c:ext xmlns:c16="http://schemas.microsoft.com/office/drawing/2014/chart" uri="{C3380CC4-5D6E-409C-BE32-E72D297353CC}">
              <c16:uniqueId val="{00000001-AE28-4624-9AD4-5DA9C8488931}"/>
            </c:ext>
          </c:extLst>
        </c:ser>
        <c:dLbls>
          <c:showLegendKey val="0"/>
          <c:showVal val="0"/>
          <c:showCatName val="0"/>
          <c:showSerName val="0"/>
          <c:showPercent val="0"/>
          <c:showBubbleSize val="0"/>
        </c:dLbls>
        <c:gapWidth val="219"/>
        <c:overlap val="-27"/>
        <c:axId val="1402011488"/>
        <c:axId val="1402011968"/>
        <c:extLst>
          <c:ext xmlns:c15="http://schemas.microsoft.com/office/drawing/2012/chart" uri="{02D57815-91ED-43cb-92C2-25804820EDAC}">
            <c15:filteredBarSeries>
              <c15:ser>
                <c:idx val="0"/>
                <c:order val="0"/>
                <c:tx>
                  <c:strRef>
                    <c:extLst>
                      <c:ext uri="{02D57815-91ED-43cb-92C2-25804820EDAC}">
                        <c15:formulaRef>
                          <c15:sqref>'All Defects'!$A$5</c15:sqref>
                        </c15:formulaRef>
                      </c:ext>
                    </c:extLst>
                    <c:strCache>
                      <c:ptCount val="1"/>
                      <c:pt idx="0">
                        <c:v>Total TC Plan / Executed</c:v>
                      </c:pt>
                    </c:strCache>
                  </c:strRef>
                </c:tx>
                <c:spPr>
                  <a:solidFill>
                    <a:schemeClr val="accent1"/>
                  </a:solidFill>
                  <a:ln>
                    <a:noFill/>
                  </a:ln>
                  <a:effectLst/>
                </c:spPr>
                <c:invertIfNegative val="0"/>
                <c:cat>
                  <c:multiLvlStrRef>
                    <c:extLst>
                      <c:ex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c:ext uri="{02D57815-91ED-43cb-92C2-25804820EDAC}">
                        <c15:formulaRef>
                          <c15:sqref>'All Defects'!$B$5:$W$5</c15:sqref>
                        </c15:formulaRef>
                      </c:ext>
                    </c:extLst>
                    <c:numCache>
                      <c:formatCode>General</c:formatCode>
                      <c:ptCount val="22"/>
                      <c:pt idx="0">
                        <c:v>490</c:v>
                      </c:pt>
                      <c:pt idx="1">
                        <c:v>490</c:v>
                      </c:pt>
                      <c:pt idx="2">
                        <c:v>12736</c:v>
                      </c:pt>
                      <c:pt idx="3">
                        <c:v>12000</c:v>
                      </c:pt>
                      <c:pt idx="4">
                        <c:v>4022</c:v>
                      </c:pt>
                      <c:pt idx="5">
                        <c:v>0</c:v>
                      </c:pt>
                      <c:pt idx="6">
                        <c:v>4020</c:v>
                      </c:pt>
                      <c:pt idx="7">
                        <c:v>14002</c:v>
                      </c:pt>
                      <c:pt idx="8">
                        <c:v>5616</c:v>
                      </c:pt>
                      <c:pt idx="9">
                        <c:v>14002</c:v>
                      </c:pt>
                      <c:pt idx="10">
                        <c:v>6016</c:v>
                      </c:pt>
                      <c:pt idx="11">
                        <c:v>14002</c:v>
                      </c:pt>
                      <c:pt idx="12">
                        <c:v>12596</c:v>
                      </c:pt>
                      <c:pt idx="13">
                        <c:v>6000</c:v>
                      </c:pt>
                      <c:pt idx="14">
                        <c:v>14002</c:v>
                      </c:pt>
                      <c:pt idx="15">
                        <c:v>6000</c:v>
                      </c:pt>
                      <c:pt idx="16">
                        <c:v>14002</c:v>
                      </c:pt>
                      <c:pt idx="17">
                        <c:v>6000</c:v>
                      </c:pt>
                      <c:pt idx="18">
                        <c:v>8419</c:v>
                      </c:pt>
                      <c:pt idx="19">
                        <c:v>6434</c:v>
                      </c:pt>
                      <c:pt idx="20">
                        <c:v>14002</c:v>
                      </c:pt>
                      <c:pt idx="21">
                        <c:v>18528</c:v>
                      </c:pt>
                    </c:numCache>
                  </c:numRef>
                </c:val>
                <c:extLst>
                  <c:ext xmlns:c16="http://schemas.microsoft.com/office/drawing/2014/chart" uri="{C3380CC4-5D6E-409C-BE32-E72D297353CC}">
                    <c16:uniqueId val="{00000002-AE28-4624-9AD4-5DA9C848893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'All Defects'!$A$6</c15:sqref>
                        </c15:formulaRef>
                      </c:ext>
                    </c:extLst>
                    <c:strCache>
                      <c:ptCount val="1"/>
                      <c:pt idx="0">
                        <c:v>Manual TC Executed</c:v>
                      </c:pt>
                    </c:strCache>
                  </c:strRef>
                </c:tx>
                <c:spPr>
                  <a:solidFill>
                    <a:schemeClr val="accent2"/>
                  </a:solidFill>
                  <a:ln>
                    <a:noFill/>
                  </a:ln>
                  <a:effectLst/>
                </c:spPr>
                <c:invertIfNegative val="0"/>
                <c:cat>
                  <c:multiLvlStrRef>
                    <c:extLst xmlns:c15="http://schemas.microsoft.com/office/drawing/2012/chart">
                      <c:ext xmlns:c15="http://schemas.microsoft.com/office/drawing/2012/char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xmlns:c15="http://schemas.microsoft.com/office/drawing/2012/chart">
                      <c:ext xmlns:c15="http://schemas.microsoft.com/office/drawing/2012/chart" uri="{02D57815-91ED-43cb-92C2-25804820EDAC}">
                        <c15:formulaRef>
                          <c15:sqref>'All Defects'!$B$6:$W$6</c15:sqref>
                        </c15:formulaRef>
                      </c:ext>
                    </c:extLst>
                    <c:numCache>
                      <c:formatCode>General</c:formatCode>
                      <c:ptCount val="22"/>
                      <c:pt idx="0">
                        <c:v>490</c:v>
                      </c:pt>
                      <c:pt idx="1">
                        <c:v>490</c:v>
                      </c:pt>
                      <c:pt idx="2">
                        <c:v>12736</c:v>
                      </c:pt>
                      <c:pt idx="3">
                        <c:v>12000</c:v>
                      </c:pt>
                      <c:pt idx="4">
                        <c:v>4022</c:v>
                      </c:pt>
                      <c:pt idx="5">
                        <c:v>10790</c:v>
                      </c:pt>
                      <c:pt idx="6">
                        <c:v>4020</c:v>
                      </c:pt>
                      <c:pt idx="7">
                        <c:v>10502</c:v>
                      </c:pt>
                      <c:pt idx="8">
                        <c:v>4016</c:v>
                      </c:pt>
                      <c:pt idx="9">
                        <c:v>9478</c:v>
                      </c:pt>
                      <c:pt idx="10">
                        <c:v>4016</c:v>
                      </c:pt>
                      <c:pt idx="11">
                        <c:v>9002</c:v>
                      </c:pt>
                      <c:pt idx="12">
                        <c:v>9608</c:v>
                      </c:pt>
                      <c:pt idx="13">
                        <c:v>3000</c:v>
                      </c:pt>
                      <c:pt idx="14">
                        <c:v>8209</c:v>
                      </c:pt>
                      <c:pt idx="15">
                        <c:v>2750</c:v>
                      </c:pt>
                      <c:pt idx="16">
                        <c:v>7959</c:v>
                      </c:pt>
                      <c:pt idx="17">
                        <c:v>2500</c:v>
                      </c:pt>
                      <c:pt idx="18">
                        <c:v>5419</c:v>
                      </c:pt>
                      <c:pt idx="19">
                        <c:v>2992</c:v>
                      </c:pt>
                      <c:pt idx="20">
                        <c:v>7709</c:v>
                      </c:pt>
                      <c:pt idx="21">
                        <c:v>14500</c:v>
                      </c:pt>
                    </c:numCache>
                  </c:numRef>
                </c:val>
                <c:extLst xmlns:c15="http://schemas.microsoft.com/office/drawing/2012/chart">
                  <c:ext xmlns:c16="http://schemas.microsoft.com/office/drawing/2014/chart" uri="{C3380CC4-5D6E-409C-BE32-E72D297353CC}">
                    <c16:uniqueId val="{00000003-AE28-4624-9AD4-5DA9C848893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'All Defects'!$A$7</c15:sqref>
                        </c15:formulaRef>
                      </c:ext>
                    </c:extLst>
                    <c:strCache>
                      <c:ptCount val="1"/>
                      <c:pt idx="0">
                        <c:v>Automation TC Executed</c:v>
                      </c:pt>
                    </c:strCache>
                  </c:strRef>
                </c:tx>
                <c:spPr>
                  <a:solidFill>
                    <a:schemeClr val="accent3"/>
                  </a:solidFill>
                  <a:ln>
                    <a:noFill/>
                  </a:ln>
                  <a:effectLst/>
                </c:spPr>
                <c:invertIfNegative val="0"/>
                <c:cat>
                  <c:multiLvlStrRef>
                    <c:extLst xmlns:c15="http://schemas.microsoft.com/office/drawing/2012/chart">
                      <c:ext xmlns:c15="http://schemas.microsoft.com/office/drawing/2012/char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xmlns:c15="http://schemas.microsoft.com/office/drawing/2012/chart">
                      <c:ext xmlns:c15="http://schemas.microsoft.com/office/drawing/2012/chart" uri="{02D57815-91ED-43cb-92C2-25804820EDAC}">
                        <c15:formulaRef>
                          <c15:sqref>'All Defects'!$B$7:$W$7</c15:sqref>
                        </c15:formulaRef>
                      </c:ext>
                    </c:extLst>
                    <c:numCache>
                      <c:formatCode>General</c:formatCode>
                      <c:ptCount val="22"/>
                      <c:pt idx="0">
                        <c:v>0</c:v>
                      </c:pt>
                      <c:pt idx="1">
                        <c:v>0</c:v>
                      </c:pt>
                      <c:pt idx="2">
                        <c:v>0</c:v>
                      </c:pt>
                      <c:pt idx="3">
                        <c:v>0</c:v>
                      </c:pt>
                      <c:pt idx="4">
                        <c:v>0</c:v>
                      </c:pt>
                      <c:pt idx="5">
                        <c:v>3212</c:v>
                      </c:pt>
                      <c:pt idx="6">
                        <c:v>0</c:v>
                      </c:pt>
                      <c:pt idx="7">
                        <c:v>3500</c:v>
                      </c:pt>
                      <c:pt idx="8">
                        <c:v>1600</c:v>
                      </c:pt>
                      <c:pt idx="9">
                        <c:v>4524</c:v>
                      </c:pt>
                      <c:pt idx="10">
                        <c:v>2000</c:v>
                      </c:pt>
                      <c:pt idx="11">
                        <c:v>5000</c:v>
                      </c:pt>
                      <c:pt idx="12">
                        <c:v>2988</c:v>
                      </c:pt>
                      <c:pt idx="13">
                        <c:v>3000</c:v>
                      </c:pt>
                      <c:pt idx="14">
                        <c:v>5793</c:v>
                      </c:pt>
                      <c:pt idx="15">
                        <c:v>3250</c:v>
                      </c:pt>
                      <c:pt idx="16">
                        <c:v>6043</c:v>
                      </c:pt>
                      <c:pt idx="17">
                        <c:v>3500</c:v>
                      </c:pt>
                      <c:pt idx="18">
                        <c:v>3000</c:v>
                      </c:pt>
                      <c:pt idx="19">
                        <c:v>3442</c:v>
                      </c:pt>
                      <c:pt idx="20">
                        <c:v>6293</c:v>
                      </c:pt>
                      <c:pt idx="21">
                        <c:v>4028</c:v>
                      </c:pt>
                    </c:numCache>
                  </c:numRef>
                </c:val>
                <c:extLst xmlns:c15="http://schemas.microsoft.com/office/drawing/2012/chart">
                  <c:ext xmlns:c16="http://schemas.microsoft.com/office/drawing/2014/chart" uri="{C3380CC4-5D6E-409C-BE32-E72D297353CC}">
                    <c16:uniqueId val="{00000004-AE28-4624-9AD4-5DA9C848893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'All Defects'!$A$8</c15:sqref>
                        </c15:formulaRef>
                      </c:ext>
                    </c:extLst>
                    <c:strCache>
                      <c:ptCount val="1"/>
                    </c:strCache>
                  </c:strRef>
                </c:tx>
                <c:spPr>
                  <a:solidFill>
                    <a:schemeClr val="accent4"/>
                  </a:solidFill>
                  <a:ln>
                    <a:noFill/>
                  </a:ln>
                  <a:effectLst/>
                </c:spPr>
                <c:invertIfNegative val="0"/>
                <c:cat>
                  <c:multiLvlStrRef>
                    <c:extLst xmlns:c15="http://schemas.microsoft.com/office/drawing/2012/chart">
                      <c:ext xmlns:c15="http://schemas.microsoft.com/office/drawing/2012/chart" uri="{02D57815-91ED-43cb-92C2-25804820EDAC}">
                        <c15:formulaRef>
                          <c15:sqref>'All Defects'!$B$2:$W$4</c15:sqref>
                        </c15:formulaRef>
                      </c:ext>
                    </c:extLst>
                    <c:multiLvlStrCache>
                      <c:ptCount val="22"/>
                      <c:lvl>
                        <c:pt idx="0">
                          <c:v>R4101</c:v>
                        </c:pt>
                        <c:pt idx="1">
                          <c:v>R7301</c:v>
                        </c:pt>
                        <c:pt idx="2">
                          <c:v>R4101 Dryrun</c:v>
                        </c:pt>
                        <c:pt idx="3">
                          <c:v>R7401</c:v>
                        </c:pt>
                        <c:pt idx="4">
                          <c:v>R7402</c:v>
                        </c:pt>
                        <c:pt idx="5">
                          <c:v>R7411</c:v>
                        </c:pt>
                        <c:pt idx="6">
                          <c:v>R7403</c:v>
                        </c:pt>
                        <c:pt idx="7">
                          <c:v>R7412</c:v>
                        </c:pt>
                        <c:pt idx="8">
                          <c:v>R7404</c:v>
                        </c:pt>
                        <c:pt idx="9">
                          <c:v>R7413</c:v>
                        </c:pt>
                        <c:pt idx="10">
                          <c:v>R7405</c:v>
                        </c:pt>
                        <c:pt idx="11">
                          <c:v>R7414</c:v>
                        </c:pt>
                        <c:pt idx="12">
                          <c:v>R1591</c:v>
                        </c:pt>
                        <c:pt idx="13">
                          <c:v>R7406</c:v>
                        </c:pt>
                        <c:pt idx="14">
                          <c:v>R7415</c:v>
                        </c:pt>
                        <c:pt idx="15">
                          <c:v>R7407</c:v>
                        </c:pt>
                        <c:pt idx="16">
                          <c:v>R7416</c:v>
                        </c:pt>
                        <c:pt idx="17">
                          <c:v>R7408</c:v>
                        </c:pt>
                        <c:pt idx="18">
                          <c:v>R7417</c:v>
                        </c:pt>
                        <c:pt idx="19">
                          <c:v>R7409</c:v>
                        </c:pt>
                        <c:pt idx="20">
                          <c:v>R7418</c:v>
                        </c:pt>
                        <c:pt idx="21">
                          <c:v>R1502</c:v>
                        </c:pt>
                      </c:lvl>
                      <c:lvl>
                        <c:pt idx="0">
                          <c:v>Sanity</c:v>
                        </c:pt>
                        <c:pt idx="1">
                          <c:v>Sanity</c:v>
                        </c:pt>
                        <c:pt idx="2">
                          <c:v>Full Cycle Sanity</c:v>
                        </c:pt>
                        <c:pt idx="3">
                          <c:v>Full Cycle Sanity</c:v>
                        </c:pt>
                        <c:pt idx="4">
                          <c:v>Cycle 1</c:v>
                        </c:pt>
                        <c:pt idx="5">
                          <c:v>Cycle 1</c:v>
                        </c:pt>
                        <c:pt idx="6">
                          <c:v>Cycle 2</c:v>
                        </c:pt>
                        <c:pt idx="7">
                          <c:v>Cycle 2</c:v>
                        </c:pt>
                        <c:pt idx="8">
                          <c:v>Cycle 3</c:v>
                        </c:pt>
                        <c:pt idx="9">
                          <c:v>Cycle 3</c:v>
                        </c:pt>
                        <c:pt idx="10">
                          <c:v>Cycle 4</c:v>
                        </c:pt>
                        <c:pt idx="11">
                          <c:v>Cycle 4</c:v>
                        </c:pt>
                        <c:pt idx="12">
                          <c:v>Pre LRT</c:v>
                        </c:pt>
                        <c:pt idx="13">
                          <c:v>SU1-1</c:v>
                        </c:pt>
                        <c:pt idx="14">
                          <c:v>SU1-1</c:v>
                        </c:pt>
                        <c:pt idx="15">
                          <c:v>SU1-2</c:v>
                        </c:pt>
                        <c:pt idx="16">
                          <c:v>SU1-2</c:v>
                        </c:pt>
                        <c:pt idx="17">
                          <c:v>SU2-1</c:v>
                        </c:pt>
                        <c:pt idx="18">
                          <c:v>SU2-1</c:v>
                        </c:pt>
                        <c:pt idx="19">
                          <c:v>SU2</c:v>
                        </c:pt>
                        <c:pt idx="20">
                          <c:v>SU2</c:v>
                        </c:pt>
                        <c:pt idx="21">
                          <c:v>LRT</c:v>
                        </c:pt>
                      </c:lvl>
                      <c:lvl>
                        <c:pt idx="0">
                          <c:v>A13+A14</c:v>
                        </c:pt>
                        <c:pt idx="1">
                          <c:v>A12+A14</c:v>
                        </c:pt>
                        <c:pt idx="2">
                          <c:v>A13+A14</c:v>
                        </c:pt>
                        <c:pt idx="3">
                          <c:v>A12+A14</c:v>
                        </c:pt>
                        <c:pt idx="4">
                          <c:v>A12+A14</c:v>
                        </c:pt>
                        <c:pt idx="5">
                          <c:v>A13+A14</c:v>
                        </c:pt>
                        <c:pt idx="6">
                          <c:v>A12+A14</c:v>
                        </c:pt>
                        <c:pt idx="7">
                          <c:v>A13+A14</c:v>
                        </c:pt>
                        <c:pt idx="8">
                          <c:v>A12+A14</c:v>
                        </c:pt>
                        <c:pt idx="9">
                          <c:v>A13+A14</c:v>
                        </c:pt>
                        <c:pt idx="10">
                          <c:v>A12+A14</c:v>
                        </c:pt>
                        <c:pt idx="11">
                          <c:v>A13+A14</c:v>
                        </c:pt>
                        <c:pt idx="12">
                          <c:v>A14+A15</c:v>
                        </c:pt>
                        <c:pt idx="13">
                          <c:v>A12+A14 SU1-1</c:v>
                        </c:pt>
                        <c:pt idx="14">
                          <c:v>A13+A14 SU</c:v>
                        </c:pt>
                        <c:pt idx="15">
                          <c:v>A12+A14 SU1-2</c:v>
                        </c:pt>
                        <c:pt idx="16">
                          <c:v>A13+A14 SU1-2</c:v>
                        </c:pt>
                        <c:pt idx="17">
                          <c:v>A12+A14 SU2-1</c:v>
                        </c:pt>
                        <c:pt idx="18">
                          <c:v>A13+A14 SU2-1</c:v>
                        </c:pt>
                        <c:pt idx="19">
                          <c:v>A12+A14 SU2</c:v>
                        </c:pt>
                        <c:pt idx="20">
                          <c:v>A13+A14 SU2</c:v>
                        </c:pt>
                        <c:pt idx="21">
                          <c:v>A14+15</c:v>
                        </c:pt>
                      </c:lvl>
                    </c:multiLvlStrCache>
                  </c:multiLvlStrRef>
                </c:cat>
                <c:val>
                  <c:numRef>
                    <c:extLst xmlns:c15="http://schemas.microsoft.com/office/drawing/2012/chart">
                      <c:ext xmlns:c15="http://schemas.microsoft.com/office/drawing/2012/chart" uri="{02D57815-91ED-43cb-92C2-25804820EDAC}">
                        <c15:formulaRef>
                          <c15:sqref>'All Defects'!$B$8:$W$8</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5-AE28-4624-9AD4-5DA9C8488931}"/>
                  </c:ext>
                </c:extLst>
              </c15:ser>
            </c15:filteredBarSeries>
          </c:ext>
        </c:extLst>
      </c:barChart>
      <c:catAx>
        <c:axId val="140201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11968"/>
        <c:crosses val="autoZero"/>
        <c:auto val="1"/>
        <c:lblAlgn val="ctr"/>
        <c:lblOffset val="100"/>
        <c:noMultiLvlLbl val="0"/>
      </c:catAx>
      <c:valAx>
        <c:axId val="1402011968"/>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1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A12+A14</a:t>
            </a:r>
            <a:r>
              <a:rPr lang="en-US" baseline="0"/>
              <a:t> Defect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'WSR Graph A1214'!$E$2</c:f>
              <c:strCache>
                <c:ptCount val="1"/>
                <c:pt idx="0">
                  <c:v>CW10</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A1214'!$D$3:$D$8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A1214'!$E$3:$E$8</c:f>
              <c:numCache>
                <c:formatCode>General</c:formatCode>
                <c:ptCount val="6"/>
                <c:pt idx="0">
                  <c:v>324</c:v>
                </c:pt>
                <c:pt idx="1">
                  <c:v>121</c:v>
                </c:pt>
                <c:pt idx="2">
                  <c:v>203</c:v>
                </c:pt>
                <c:pt idx="3">
                  <c:v>199</c:v>
                </c:pt>
                <c:pt idx="4">
                  <c:v>1</c:v>
                </c:pt>
                <c:pt idx="5">
                  <c:v>3</c:v>
                </c:pt>
              </c:numCache>
            </c:numRef>
          </c:val>
          <c:extLst>
            <c:ext xmlns:c16="http://schemas.microsoft.com/office/drawing/2014/chart" uri="{C3380CC4-5D6E-409C-BE32-E72D297353CC}">
              <c16:uniqueId val="{00000000-93C4-40C6-ADEC-64356ABA02A9}"/>
            </c:ext>
          </c:extLst>
        </c:ser>
        <c:ser>
          <c:idx val="1"/>
          <c:order val="1"/>
          <c:tx>
            <c:strRef>
              <c:f>'WSR Graph A1214'!$F$2</c:f>
              <c:strCache>
                <c:ptCount val="1"/>
                <c:pt idx="0">
                  <c:v>CW11</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A1214'!$D$3:$D$8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A1214'!$F$3:$F$8</c:f>
              <c:numCache>
                <c:formatCode>General</c:formatCode>
                <c:ptCount val="6"/>
                <c:pt idx="0">
                  <c:v>324</c:v>
                </c:pt>
                <c:pt idx="1">
                  <c:v>122</c:v>
                </c:pt>
                <c:pt idx="2">
                  <c:v>202</c:v>
                </c:pt>
                <c:pt idx="3">
                  <c:v>198</c:v>
                </c:pt>
                <c:pt idx="4">
                  <c:v>2</c:v>
                </c:pt>
                <c:pt idx="5">
                  <c:v>2</c:v>
                </c:pt>
              </c:numCache>
            </c:numRef>
          </c:val>
          <c:extLst>
            <c:ext xmlns:c16="http://schemas.microsoft.com/office/drawing/2014/chart" uri="{C3380CC4-5D6E-409C-BE32-E72D297353CC}">
              <c16:uniqueId val="{00000001-93C4-40C6-ADEC-64356ABA02A9}"/>
            </c:ext>
          </c:extLst>
        </c:ser>
        <c:ser>
          <c:idx val="2"/>
          <c:order val="2"/>
          <c:tx>
            <c:strRef>
              <c:f>'WSR Graph A1214'!$G$2</c:f>
              <c:strCache>
                <c:ptCount val="1"/>
                <c:pt idx="0">
                  <c:v>CW12</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A1214'!$D$3:$D$8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A1214'!$G$3:$G$8</c:f>
              <c:numCache>
                <c:formatCode>General</c:formatCode>
                <c:ptCount val="6"/>
                <c:pt idx="0">
                  <c:v>324</c:v>
                </c:pt>
                <c:pt idx="1">
                  <c:v>124</c:v>
                </c:pt>
                <c:pt idx="2">
                  <c:v>200</c:v>
                </c:pt>
                <c:pt idx="3">
                  <c:v>194</c:v>
                </c:pt>
                <c:pt idx="4">
                  <c:v>2</c:v>
                </c:pt>
                <c:pt idx="5">
                  <c:v>4</c:v>
                </c:pt>
              </c:numCache>
            </c:numRef>
          </c:val>
          <c:extLst>
            <c:ext xmlns:c16="http://schemas.microsoft.com/office/drawing/2014/chart" uri="{C3380CC4-5D6E-409C-BE32-E72D297353CC}">
              <c16:uniqueId val="{00000002-93C4-40C6-ADEC-64356ABA02A9}"/>
            </c:ext>
          </c:extLst>
        </c:ser>
        <c:dLbls>
          <c:showLegendKey val="0"/>
          <c:showVal val="0"/>
          <c:showCatName val="0"/>
          <c:showSerName val="0"/>
          <c:showPercent val="0"/>
          <c:showBubbleSize val="0"/>
        </c:dLbls>
        <c:gapWidth val="219"/>
        <c:overlap val="-27"/>
        <c:axId val="401052032"/>
        <c:axId val="401060672"/>
      </c:barChart>
      <c:catAx>
        <c:axId val="4010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60672"/>
        <c:crosses val="autoZero"/>
        <c:auto val="1"/>
        <c:lblAlgn val="ctr"/>
        <c:lblOffset val="100"/>
        <c:noMultiLvlLbl val="0"/>
      </c:catAx>
      <c:valAx>
        <c:axId val="40106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5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R7409</a:t>
            </a:r>
            <a:r>
              <a:rPr lang="en-US" baseline="0"/>
              <a:t> Defect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'WSR Graph A1214'!$E$11</c:f>
              <c:strCache>
                <c:ptCount val="1"/>
                <c:pt idx="0">
                  <c:v>CW10</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A1214'!$D$12:$D$17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A1214'!$E$12:$E$17</c:f>
              <c:numCache>
                <c:formatCode>General</c:formatCode>
                <c:ptCount val="6"/>
                <c:pt idx="0">
                  <c:v>66</c:v>
                </c:pt>
                <c:pt idx="1">
                  <c:v>0</c:v>
                </c:pt>
                <c:pt idx="2">
                  <c:v>66</c:v>
                </c:pt>
                <c:pt idx="3">
                  <c:v>66</c:v>
                </c:pt>
                <c:pt idx="4">
                  <c:v>0</c:v>
                </c:pt>
                <c:pt idx="5">
                  <c:v>0</c:v>
                </c:pt>
              </c:numCache>
            </c:numRef>
          </c:val>
          <c:extLst>
            <c:ext xmlns:c16="http://schemas.microsoft.com/office/drawing/2014/chart" uri="{C3380CC4-5D6E-409C-BE32-E72D297353CC}">
              <c16:uniqueId val="{00000000-EB49-4E0C-A58B-419BEB6CB2B5}"/>
            </c:ext>
          </c:extLst>
        </c:ser>
        <c:ser>
          <c:idx val="1"/>
          <c:order val="1"/>
          <c:tx>
            <c:strRef>
              <c:f>'WSR Graph A1214'!$F$11</c:f>
              <c:strCache>
                <c:ptCount val="1"/>
                <c:pt idx="0">
                  <c:v>CW11</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A1214'!$D$12:$D$17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A1214'!$F$12:$F$17</c:f>
              <c:numCache>
                <c:formatCode>General</c:formatCode>
                <c:ptCount val="6"/>
                <c:pt idx="0">
                  <c:v>66</c:v>
                </c:pt>
                <c:pt idx="1">
                  <c:v>0</c:v>
                </c:pt>
                <c:pt idx="2">
                  <c:v>66</c:v>
                </c:pt>
                <c:pt idx="3">
                  <c:v>66</c:v>
                </c:pt>
                <c:pt idx="4">
                  <c:v>0</c:v>
                </c:pt>
                <c:pt idx="5">
                  <c:v>0</c:v>
                </c:pt>
              </c:numCache>
            </c:numRef>
          </c:val>
          <c:extLst>
            <c:ext xmlns:c16="http://schemas.microsoft.com/office/drawing/2014/chart" uri="{C3380CC4-5D6E-409C-BE32-E72D297353CC}">
              <c16:uniqueId val="{00000001-EB49-4E0C-A58B-419BEB6CB2B5}"/>
            </c:ext>
          </c:extLst>
        </c:ser>
        <c:ser>
          <c:idx val="2"/>
          <c:order val="2"/>
          <c:tx>
            <c:strRef>
              <c:f>'WSR Graph A1214'!$G$11</c:f>
              <c:strCache>
                <c:ptCount val="1"/>
                <c:pt idx="0">
                  <c:v>CW12</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A1214'!$D$12:$D$17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A1214'!$G$12:$G$17</c:f>
              <c:numCache>
                <c:formatCode>General</c:formatCode>
                <c:ptCount val="6"/>
                <c:pt idx="0">
                  <c:v>66</c:v>
                </c:pt>
                <c:pt idx="1">
                  <c:v>0</c:v>
                </c:pt>
                <c:pt idx="2">
                  <c:v>66</c:v>
                </c:pt>
                <c:pt idx="3">
                  <c:v>62</c:v>
                </c:pt>
                <c:pt idx="4">
                  <c:v>4</c:v>
                </c:pt>
                <c:pt idx="5">
                  <c:v>0</c:v>
                </c:pt>
              </c:numCache>
            </c:numRef>
          </c:val>
          <c:extLst>
            <c:ext xmlns:c16="http://schemas.microsoft.com/office/drawing/2014/chart" uri="{C3380CC4-5D6E-409C-BE32-E72D297353CC}">
              <c16:uniqueId val="{00000002-EB49-4E0C-A58B-419BEB6CB2B5}"/>
            </c:ext>
          </c:extLst>
        </c:ser>
        <c:dLbls>
          <c:showLegendKey val="0"/>
          <c:showVal val="0"/>
          <c:showCatName val="0"/>
          <c:showSerName val="0"/>
          <c:showPercent val="0"/>
          <c:showBubbleSize val="0"/>
        </c:dLbls>
        <c:gapWidth val="219"/>
        <c:overlap val="-27"/>
        <c:axId val="697590752"/>
        <c:axId val="697589312"/>
      </c:barChart>
      <c:catAx>
        <c:axId val="6975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89312"/>
        <c:crosses val="autoZero"/>
        <c:auto val="1"/>
        <c:lblAlgn val="ctr"/>
        <c:lblOffset val="100"/>
        <c:noMultiLvlLbl val="0"/>
      </c:catAx>
      <c:valAx>
        <c:axId val="69758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9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A13+A14</a:t>
            </a:r>
            <a:r>
              <a:rPr lang="en-US" baseline="0"/>
              <a:t> Overall Defects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'WSR Graph A1314'!$E$2</c:f>
              <c:strCache>
                <c:ptCount val="1"/>
                <c:pt idx="0">
                  <c:v>CW10</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A1314'!$D$3:$D$8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A1314'!$E$3:$E$8</c:f>
              <c:numCache>
                <c:formatCode>General</c:formatCode>
                <c:ptCount val="6"/>
                <c:pt idx="0">
                  <c:v>525</c:v>
                </c:pt>
                <c:pt idx="1">
                  <c:v>222</c:v>
                </c:pt>
                <c:pt idx="2">
                  <c:v>303</c:v>
                </c:pt>
                <c:pt idx="3">
                  <c:v>287</c:v>
                </c:pt>
                <c:pt idx="4">
                  <c:v>11</c:v>
                </c:pt>
                <c:pt idx="5">
                  <c:v>5</c:v>
                </c:pt>
              </c:numCache>
            </c:numRef>
          </c:val>
          <c:extLst>
            <c:ext xmlns:c16="http://schemas.microsoft.com/office/drawing/2014/chart" uri="{C3380CC4-5D6E-409C-BE32-E72D297353CC}">
              <c16:uniqueId val="{00000000-CDC7-45A7-A9CE-28624FEC4CD4}"/>
            </c:ext>
          </c:extLst>
        </c:ser>
        <c:ser>
          <c:idx val="1"/>
          <c:order val="1"/>
          <c:tx>
            <c:strRef>
              <c:f>'WSR Graph A1314'!$F$2</c:f>
              <c:strCache>
                <c:ptCount val="1"/>
                <c:pt idx="0">
                  <c:v>CW11</c:v>
                </c:pt>
              </c:strCache>
            </c:strRef>
          </c:tx>
          <c:spPr>
            <a:solidFill>
              <a:schemeClr val="accent3">
                <a:lumMod val="40000"/>
                <a:lumOff val="60000"/>
              </a:schemeClr>
            </a:solidFill>
            <a:ln>
              <a:noFill/>
            </a:ln>
            <a:effectLst/>
          </c:spPr>
          <c:invertIfNegative val="0"/>
          <c:dLbls>
            <c:dLbl>
              <c:idx val="0"/>
              <c:layout>
                <c:manualLayout>
                  <c:x val="-1.3100167542890815E-2"/>
                  <c:y val="-4.26872513011449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C7-45A7-A9CE-28624FEC4CD4}"/>
                </c:ext>
              </c:extLst>
            </c:dLbl>
            <c:dLbl>
              <c:idx val="2"/>
              <c:layout>
                <c:manualLayout>
                  <c:x val="-6.5500837714453997E-3"/>
                  <c:y val="-6.09817875730641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C7-45A7-A9CE-28624FEC4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A1314'!$D$3:$D$8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A1314'!$F$3:$F$8</c:f>
              <c:numCache>
                <c:formatCode>General</c:formatCode>
                <c:ptCount val="6"/>
                <c:pt idx="0">
                  <c:v>550</c:v>
                </c:pt>
                <c:pt idx="1">
                  <c:v>224</c:v>
                </c:pt>
                <c:pt idx="2">
                  <c:v>326</c:v>
                </c:pt>
                <c:pt idx="3">
                  <c:v>317</c:v>
                </c:pt>
                <c:pt idx="4">
                  <c:v>4</c:v>
                </c:pt>
                <c:pt idx="5">
                  <c:v>5</c:v>
                </c:pt>
              </c:numCache>
            </c:numRef>
          </c:val>
          <c:extLst>
            <c:ext xmlns:c16="http://schemas.microsoft.com/office/drawing/2014/chart" uri="{C3380CC4-5D6E-409C-BE32-E72D297353CC}">
              <c16:uniqueId val="{00000001-CDC7-45A7-A9CE-28624FEC4CD4}"/>
            </c:ext>
          </c:extLst>
        </c:ser>
        <c:ser>
          <c:idx val="2"/>
          <c:order val="2"/>
          <c:tx>
            <c:strRef>
              <c:f>'WSR Graph A1314'!$G$2</c:f>
              <c:strCache>
                <c:ptCount val="1"/>
                <c:pt idx="0">
                  <c:v>CW12</c:v>
                </c:pt>
              </c:strCache>
            </c:strRef>
          </c:tx>
          <c:spPr>
            <a:solidFill>
              <a:schemeClr val="accent2">
                <a:lumMod val="40000"/>
                <a:lumOff val="60000"/>
              </a:schemeClr>
            </a:solidFill>
            <a:ln>
              <a:noFill/>
            </a:ln>
            <a:effectLst/>
          </c:spPr>
          <c:invertIfNegative val="0"/>
          <c:dLbls>
            <c:dLbl>
              <c:idx val="0"/>
              <c:layout>
                <c:manualLayout>
                  <c:x val="2.6200335085781599E-2"/>
                  <c:y val="-6.09817875730641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C7-45A7-A9CE-28624FEC4CD4}"/>
                </c:ext>
              </c:extLst>
            </c:dLbl>
            <c:dLbl>
              <c:idx val="2"/>
              <c:layout>
                <c:manualLayout>
                  <c:x val="1.6375209428613501E-2"/>
                  <c:y val="-3.04908937865320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C7-45A7-A9CE-28624FEC4CD4}"/>
                </c:ext>
              </c:extLst>
            </c:dLbl>
            <c:dLbl>
              <c:idx val="3"/>
              <c:layout>
                <c:manualLayout>
                  <c:x val="2.6200335085781599E-2"/>
                  <c:y val="-6.09817875730641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C7-45A7-A9CE-28624FEC4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A1314'!$D$3:$D$8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A1314'!$G$3:$G$8</c:f>
              <c:numCache>
                <c:formatCode>General</c:formatCode>
                <c:ptCount val="6"/>
                <c:pt idx="0">
                  <c:v>564</c:v>
                </c:pt>
                <c:pt idx="1">
                  <c:v>234</c:v>
                </c:pt>
                <c:pt idx="2">
                  <c:v>330</c:v>
                </c:pt>
                <c:pt idx="3">
                  <c:v>319</c:v>
                </c:pt>
                <c:pt idx="4">
                  <c:v>8</c:v>
                </c:pt>
                <c:pt idx="5">
                  <c:v>3</c:v>
                </c:pt>
              </c:numCache>
            </c:numRef>
          </c:val>
          <c:extLst>
            <c:ext xmlns:c16="http://schemas.microsoft.com/office/drawing/2014/chart" uri="{C3380CC4-5D6E-409C-BE32-E72D297353CC}">
              <c16:uniqueId val="{00000002-CDC7-45A7-A9CE-28624FEC4CD4}"/>
            </c:ext>
          </c:extLst>
        </c:ser>
        <c:dLbls>
          <c:dLblPos val="outEnd"/>
          <c:showLegendKey val="0"/>
          <c:showVal val="1"/>
          <c:showCatName val="0"/>
          <c:showSerName val="0"/>
          <c:showPercent val="0"/>
          <c:showBubbleSize val="0"/>
        </c:dLbls>
        <c:gapWidth val="219"/>
        <c:overlap val="-27"/>
        <c:axId val="401052032"/>
        <c:axId val="401060672"/>
      </c:barChart>
      <c:catAx>
        <c:axId val="4010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60672"/>
        <c:crosses val="autoZero"/>
        <c:auto val="1"/>
        <c:lblAlgn val="ctr"/>
        <c:lblOffset val="100"/>
        <c:noMultiLvlLbl val="0"/>
      </c:catAx>
      <c:valAx>
        <c:axId val="40106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Defect</a:t>
                </a:r>
                <a:endParaRPr lang="en-US"/>
              </a:p>
            </c:rich>
          </c:tx>
          <c:layout>
            <c:manualLayout>
              <c:xMode val="edge"/>
              <c:yMode val="edge"/>
              <c:x val="1.6203929644323746E-2"/>
              <c:y val="0.2493414650143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52032"/>
        <c:crosses val="autoZero"/>
        <c:crossBetween val="between"/>
      </c:valAx>
      <c:spPr>
        <a:noFill/>
        <a:ln>
          <a:noFill/>
        </a:ln>
        <a:effectLst/>
      </c:spPr>
    </c:plotArea>
    <c:legend>
      <c:legendPos val="b"/>
      <c:layout>
        <c:manualLayout>
          <c:xMode val="edge"/>
          <c:yMode val="edge"/>
          <c:x val="0.31780980671321696"/>
          <c:y val="0.85440526191197597"/>
          <c:w val="0.37748055411645687"/>
          <c:h val="0.10290748678687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R7419 Defects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'WSR Graph A1314'!$E$11</c:f>
              <c:strCache>
                <c:ptCount val="1"/>
                <c:pt idx="0">
                  <c:v>CW10</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A1314'!$D$12:$D$17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A1314'!$E$12:$E$17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60-4E91-BC3F-878BB2BA75F1}"/>
            </c:ext>
          </c:extLst>
        </c:ser>
        <c:ser>
          <c:idx val="1"/>
          <c:order val="1"/>
          <c:tx>
            <c:strRef>
              <c:f>'WSR Graph A1314'!$F$11</c:f>
              <c:strCache>
                <c:ptCount val="1"/>
                <c:pt idx="0">
                  <c:v>CW11</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A1314'!$D$12:$D$17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A1314'!$F$12:$F$17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B60-4E91-BC3F-878BB2BA75F1}"/>
            </c:ext>
          </c:extLst>
        </c:ser>
        <c:ser>
          <c:idx val="2"/>
          <c:order val="2"/>
          <c:tx>
            <c:strRef>
              <c:f>'WSR Graph A1314'!$G$11</c:f>
              <c:strCache>
                <c:ptCount val="1"/>
                <c:pt idx="0">
                  <c:v>CW12</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A1314'!$D$12:$D$17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A1314'!$G$12:$G$17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0B60-4E91-BC3F-878BB2BA75F1}"/>
            </c:ext>
          </c:extLst>
        </c:ser>
        <c:dLbls>
          <c:dLblPos val="outEnd"/>
          <c:showLegendKey val="0"/>
          <c:showVal val="1"/>
          <c:showCatName val="0"/>
          <c:showSerName val="0"/>
          <c:showPercent val="0"/>
          <c:showBubbleSize val="0"/>
        </c:dLbls>
        <c:gapWidth val="219"/>
        <c:overlap val="-27"/>
        <c:axId val="570126560"/>
        <c:axId val="570141920"/>
      </c:barChart>
      <c:catAx>
        <c:axId val="57012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41920"/>
        <c:crosses val="autoZero"/>
        <c:auto val="1"/>
        <c:lblAlgn val="ctr"/>
        <c:lblOffset val="100"/>
        <c:noMultiLvlLbl val="0"/>
      </c:catAx>
      <c:valAx>
        <c:axId val="5701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26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A14+A15 Overall Defects </a:t>
            </a:r>
          </a:p>
        </c:rich>
      </c:tx>
      <c:layout>
        <c:manualLayout>
          <c:xMode val="edge"/>
          <c:yMode val="edge"/>
          <c:x val="0.31499577602552081"/>
          <c:y val="5.642929631334521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'WSR Graph A1415'!$D$2</c:f>
              <c:strCache>
                <c:ptCount val="1"/>
                <c:pt idx="0">
                  <c:v>CW10</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A1415'!$C$3:$C$8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A1415'!$D$3:$D$8</c:f>
              <c:numCache>
                <c:formatCode>General</c:formatCode>
                <c:ptCount val="6"/>
                <c:pt idx="0">
                  <c:v>137</c:v>
                </c:pt>
                <c:pt idx="1">
                  <c:v>25</c:v>
                </c:pt>
                <c:pt idx="2">
                  <c:v>112</c:v>
                </c:pt>
                <c:pt idx="3">
                  <c:v>101</c:v>
                </c:pt>
                <c:pt idx="4">
                  <c:v>9</c:v>
                </c:pt>
                <c:pt idx="5">
                  <c:v>2</c:v>
                </c:pt>
              </c:numCache>
            </c:numRef>
          </c:val>
          <c:extLst>
            <c:ext xmlns:c16="http://schemas.microsoft.com/office/drawing/2014/chart" uri="{C3380CC4-5D6E-409C-BE32-E72D297353CC}">
              <c16:uniqueId val="{00000000-CDC7-45A7-A9CE-28624FEC4CD4}"/>
            </c:ext>
          </c:extLst>
        </c:ser>
        <c:ser>
          <c:idx val="1"/>
          <c:order val="1"/>
          <c:tx>
            <c:strRef>
              <c:f>'WSR Graph A1415'!$E$2</c:f>
              <c:strCache>
                <c:ptCount val="1"/>
                <c:pt idx="0">
                  <c:v>CW11</c:v>
                </c:pt>
              </c:strCache>
            </c:strRef>
          </c:tx>
          <c:spPr>
            <a:solidFill>
              <a:schemeClr val="accent3">
                <a:lumMod val="40000"/>
                <a:lumOff val="60000"/>
              </a:schemeClr>
            </a:solidFill>
            <a:ln>
              <a:noFill/>
            </a:ln>
            <a:effectLst/>
          </c:spPr>
          <c:invertIfNegative val="0"/>
          <c:dLbls>
            <c:dLbl>
              <c:idx val="0"/>
              <c:layout>
                <c:manualLayout>
                  <c:x val="-1.3100167542890815E-2"/>
                  <c:y val="-4.26872513011449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C7-45A7-A9CE-28624FEC4CD4}"/>
                </c:ext>
              </c:extLst>
            </c:dLbl>
            <c:dLbl>
              <c:idx val="2"/>
              <c:layout>
                <c:manualLayout>
                  <c:x val="-6.5500837714453997E-3"/>
                  <c:y val="-6.09817875730641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C7-45A7-A9CE-28624FEC4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A1415'!$C$3:$C$8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A1415'!$E$3:$E$8</c:f>
              <c:numCache>
                <c:formatCode>General</c:formatCode>
                <c:ptCount val="6"/>
                <c:pt idx="0">
                  <c:v>137</c:v>
                </c:pt>
                <c:pt idx="1">
                  <c:v>33</c:v>
                </c:pt>
                <c:pt idx="2">
                  <c:v>104</c:v>
                </c:pt>
                <c:pt idx="3">
                  <c:v>98</c:v>
                </c:pt>
                <c:pt idx="4">
                  <c:v>6</c:v>
                </c:pt>
                <c:pt idx="5">
                  <c:v>0</c:v>
                </c:pt>
              </c:numCache>
            </c:numRef>
          </c:val>
          <c:extLst>
            <c:ext xmlns:c16="http://schemas.microsoft.com/office/drawing/2014/chart" uri="{C3380CC4-5D6E-409C-BE32-E72D297353CC}">
              <c16:uniqueId val="{00000001-CDC7-45A7-A9CE-28624FEC4CD4}"/>
            </c:ext>
          </c:extLst>
        </c:ser>
        <c:ser>
          <c:idx val="2"/>
          <c:order val="2"/>
          <c:tx>
            <c:strRef>
              <c:f>'WSR Graph A1415'!$F$2</c:f>
              <c:strCache>
                <c:ptCount val="1"/>
                <c:pt idx="0">
                  <c:v>CW12</c:v>
                </c:pt>
              </c:strCache>
            </c:strRef>
          </c:tx>
          <c:spPr>
            <a:solidFill>
              <a:schemeClr val="accent2">
                <a:lumMod val="40000"/>
                <a:lumOff val="60000"/>
              </a:schemeClr>
            </a:solidFill>
            <a:ln>
              <a:noFill/>
            </a:ln>
            <a:effectLst/>
          </c:spPr>
          <c:invertIfNegative val="0"/>
          <c:dLbls>
            <c:dLbl>
              <c:idx val="0"/>
              <c:layout>
                <c:manualLayout>
                  <c:x val="2.6200335085781599E-2"/>
                  <c:y val="-6.09817875730641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C7-45A7-A9CE-28624FEC4CD4}"/>
                </c:ext>
              </c:extLst>
            </c:dLbl>
            <c:dLbl>
              <c:idx val="2"/>
              <c:layout>
                <c:manualLayout>
                  <c:x val="1.6375209428613501E-2"/>
                  <c:y val="-3.04908937865320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C7-45A7-A9CE-28624FEC4CD4}"/>
                </c:ext>
              </c:extLst>
            </c:dLbl>
            <c:dLbl>
              <c:idx val="3"/>
              <c:layout>
                <c:manualLayout>
                  <c:x val="2.6200335085781599E-2"/>
                  <c:y val="-6.09817875730641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C7-45A7-A9CE-28624FEC4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A1415'!$C$3:$C$8</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A1415'!$F$3:$F$8</c:f>
              <c:numCache>
                <c:formatCode>General</c:formatCode>
                <c:ptCount val="6"/>
                <c:pt idx="0">
                  <c:v>175</c:v>
                </c:pt>
                <c:pt idx="1">
                  <c:v>36</c:v>
                </c:pt>
                <c:pt idx="2">
                  <c:v>139</c:v>
                </c:pt>
                <c:pt idx="3">
                  <c:v>131</c:v>
                </c:pt>
                <c:pt idx="4">
                  <c:v>5</c:v>
                </c:pt>
                <c:pt idx="5">
                  <c:v>3</c:v>
                </c:pt>
              </c:numCache>
            </c:numRef>
          </c:val>
          <c:extLst>
            <c:ext xmlns:c16="http://schemas.microsoft.com/office/drawing/2014/chart" uri="{C3380CC4-5D6E-409C-BE32-E72D297353CC}">
              <c16:uniqueId val="{00000002-CDC7-45A7-A9CE-28624FEC4CD4}"/>
            </c:ext>
          </c:extLst>
        </c:ser>
        <c:dLbls>
          <c:dLblPos val="outEnd"/>
          <c:showLegendKey val="0"/>
          <c:showVal val="1"/>
          <c:showCatName val="0"/>
          <c:showSerName val="0"/>
          <c:showPercent val="0"/>
          <c:showBubbleSize val="0"/>
        </c:dLbls>
        <c:gapWidth val="219"/>
        <c:overlap val="-27"/>
        <c:axId val="401052032"/>
        <c:axId val="401060672"/>
      </c:barChart>
      <c:catAx>
        <c:axId val="4010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60672"/>
        <c:crosses val="autoZero"/>
        <c:auto val="1"/>
        <c:lblAlgn val="ctr"/>
        <c:lblOffset val="100"/>
        <c:noMultiLvlLbl val="0"/>
      </c:catAx>
      <c:valAx>
        <c:axId val="40106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Defects</a:t>
                </a:r>
                <a:endParaRPr lang="en-US"/>
              </a:p>
            </c:rich>
          </c:tx>
          <c:layout>
            <c:manualLayout>
              <c:xMode val="edge"/>
              <c:yMode val="edge"/>
              <c:x val="1.6203929644323746E-2"/>
              <c:y val="0.2493414650143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52032"/>
        <c:crosses val="autoZero"/>
        <c:crossBetween val="between"/>
      </c:valAx>
      <c:spPr>
        <a:noFill/>
        <a:ln>
          <a:noFill/>
        </a:ln>
        <a:effectLst/>
      </c:spPr>
    </c:plotArea>
    <c:legend>
      <c:legendPos val="b"/>
      <c:layout>
        <c:manualLayout>
          <c:xMode val="edge"/>
          <c:yMode val="edge"/>
          <c:x val="0.31780980671321696"/>
          <c:y val="0.85440526191197597"/>
          <c:w val="0.37748055411645687"/>
          <c:h val="0.10290748678687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R1503 Defects Status</a:t>
            </a:r>
          </a:p>
        </c:rich>
      </c:tx>
      <c:layout>
        <c:manualLayout>
          <c:xMode val="edge"/>
          <c:yMode val="edge"/>
          <c:x val="0.331169623200447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'WSR Graph A1415'!$D$11</c:f>
              <c:strCache>
                <c:ptCount val="1"/>
                <c:pt idx="0">
                  <c:v>CW10</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A1415'!$C$12:$C$17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A1415'!$D$12:$D$17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DC7-45A7-A9CE-28624FEC4CD4}"/>
            </c:ext>
          </c:extLst>
        </c:ser>
        <c:ser>
          <c:idx val="1"/>
          <c:order val="1"/>
          <c:tx>
            <c:strRef>
              <c:f>'WSR Graph A1415'!$E$11</c:f>
              <c:strCache>
                <c:ptCount val="1"/>
                <c:pt idx="0">
                  <c:v>CW11</c:v>
                </c:pt>
              </c:strCache>
            </c:strRef>
          </c:tx>
          <c:spPr>
            <a:solidFill>
              <a:schemeClr val="accent3">
                <a:lumMod val="40000"/>
                <a:lumOff val="60000"/>
              </a:schemeClr>
            </a:solidFill>
            <a:ln>
              <a:noFill/>
            </a:ln>
            <a:effectLst/>
          </c:spPr>
          <c:invertIfNegative val="0"/>
          <c:dLbls>
            <c:dLbl>
              <c:idx val="0"/>
              <c:layout>
                <c:manualLayout>
                  <c:x val="-1.3100167542890815E-2"/>
                  <c:y val="-4.26872513011449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C7-45A7-A9CE-28624FEC4CD4}"/>
                </c:ext>
              </c:extLst>
            </c:dLbl>
            <c:dLbl>
              <c:idx val="2"/>
              <c:layout>
                <c:manualLayout>
                  <c:x val="-6.5500837714453997E-3"/>
                  <c:y val="-6.09817875730641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C7-45A7-A9CE-28624FEC4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A1415'!$C$12:$C$17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A1415'!$E$12:$E$17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DC7-45A7-A9CE-28624FEC4CD4}"/>
            </c:ext>
          </c:extLst>
        </c:ser>
        <c:ser>
          <c:idx val="2"/>
          <c:order val="2"/>
          <c:tx>
            <c:strRef>
              <c:f>'WSR Graph A1415'!$F$11</c:f>
              <c:strCache>
                <c:ptCount val="1"/>
                <c:pt idx="0">
                  <c:v>CW12</c:v>
                </c:pt>
              </c:strCache>
            </c:strRef>
          </c:tx>
          <c:spPr>
            <a:solidFill>
              <a:schemeClr val="accent2">
                <a:lumMod val="40000"/>
                <a:lumOff val="60000"/>
              </a:schemeClr>
            </a:solidFill>
            <a:ln>
              <a:noFill/>
            </a:ln>
            <a:effectLst/>
          </c:spPr>
          <c:invertIfNegative val="0"/>
          <c:dLbls>
            <c:dLbl>
              <c:idx val="0"/>
              <c:layout>
                <c:manualLayout>
                  <c:x val="2.6200335085781599E-2"/>
                  <c:y val="-6.09817875730641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C7-45A7-A9CE-28624FEC4CD4}"/>
                </c:ext>
              </c:extLst>
            </c:dLbl>
            <c:dLbl>
              <c:idx val="2"/>
              <c:layout>
                <c:manualLayout>
                  <c:x val="1.6375209428613501E-2"/>
                  <c:y val="-3.04908937865320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C7-45A7-A9CE-28624FEC4CD4}"/>
                </c:ext>
              </c:extLst>
            </c:dLbl>
            <c:dLbl>
              <c:idx val="3"/>
              <c:layout>
                <c:manualLayout>
                  <c:x val="2.6200335085781599E-2"/>
                  <c:y val="-6.09817875730641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C7-45A7-A9CE-28624FEC4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'WSR Graph A1415'!$C$12:$C$17</c:f>
              <c:strCache>
                <c:ptCount val="6"/>
                <c:pt idx="0">
                  <c:v>Cumulative JIRA defect Raised</c:v>
                </c:pt>
                <c:pt idx="1">
                  <c:v>Closed Defects</c:v>
                </c:pt>
                <c:pt idx="2">
                  <c:v>Open Defects</c:v>
                </c:pt>
                <c:pt idx="3">
                  <c:v>Open JIRA defect with Dev Team</c:v>
                </c:pt>
                <c:pt idx="4">
                  <c:v>Open JIRA defect with Val Team</c:v>
                </c:pt>
                <c:pt idx="5">
                  <c:v>Open JIRA defect with Honda Team</c:v>
                </c:pt>
              </c:strCache>
            </c:strRef>
          </c:cat>
          <c:val>
            <c:numRef>
              <c:f>'WSR Graph A1415'!$F$12:$F$17</c:f>
              <c:numCache>
                <c:formatCode>General</c:formatCode>
                <c:ptCount val="6"/>
                <c:pt idx="0">
                  <c:v>38</c:v>
                </c:pt>
                <c:pt idx="1">
                  <c:v>0</c:v>
                </c:pt>
                <c:pt idx="2">
                  <c:v>38</c:v>
                </c:pt>
                <c:pt idx="3">
                  <c:v>38</c:v>
                </c:pt>
                <c:pt idx="4">
                  <c:v>0</c:v>
                </c:pt>
                <c:pt idx="5">
                  <c:v>0</c:v>
                </c:pt>
              </c:numCache>
            </c:numRef>
          </c:val>
          <c:extLst>
            <c:ext xmlns:c16="http://schemas.microsoft.com/office/drawing/2014/chart" uri="{C3380CC4-5D6E-409C-BE32-E72D297353CC}">
              <c16:uniqueId val="{00000002-CDC7-45A7-A9CE-28624FEC4CD4}"/>
            </c:ext>
          </c:extLst>
        </c:ser>
        <c:dLbls>
          <c:dLblPos val="outEnd"/>
          <c:showLegendKey val="0"/>
          <c:showVal val="1"/>
          <c:showCatName val="0"/>
          <c:showSerName val="0"/>
          <c:showPercent val="0"/>
          <c:showBubbleSize val="0"/>
        </c:dLbls>
        <c:gapWidth val="219"/>
        <c:overlap val="-27"/>
        <c:axId val="401052032"/>
        <c:axId val="401060672"/>
      </c:barChart>
      <c:catAx>
        <c:axId val="4010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60672"/>
        <c:crosses val="autoZero"/>
        <c:auto val="1"/>
        <c:lblAlgn val="ctr"/>
        <c:lblOffset val="100"/>
        <c:noMultiLvlLbl val="0"/>
      </c:catAx>
      <c:valAx>
        <c:axId val="40106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Defevcts </a:t>
                </a:r>
                <a:endParaRPr lang="en-US"/>
              </a:p>
            </c:rich>
          </c:tx>
          <c:layout>
            <c:manualLayout>
              <c:xMode val="edge"/>
              <c:yMode val="edge"/>
              <c:x val="1.6203929644323746E-2"/>
              <c:y val="0.2493414650143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52032"/>
        <c:crosses val="autoZero"/>
        <c:crossBetween val="between"/>
      </c:valAx>
      <c:spPr>
        <a:noFill/>
        <a:ln>
          <a:noFill/>
        </a:ln>
        <a:effectLst/>
      </c:spPr>
    </c:plotArea>
    <c:legend>
      <c:legendPos val="b"/>
      <c:layout>
        <c:manualLayout>
          <c:xMode val="edge"/>
          <c:yMode val="edge"/>
          <c:x val="0.31780980671321696"/>
          <c:y val="0.85440526191197597"/>
          <c:w val="0.37748055411645687"/>
          <c:h val="0.10290748678687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'PGM Review'!$G$4</c:f>
              <c:strCache>
                <c:ptCount val="1"/>
                <c:pt idx="0">
                  <c:v>Manual 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'PGM Review'!$A$5:$A$15</c:f>
              <c:strCache>
                <c:ptCount val="11"/>
                <c:pt idx="0">
                  <c:v>R4101</c:v>
                </c:pt>
                <c:pt idx="1">
                  <c:v>R7301</c:v>
                </c:pt>
                <c:pt idx="2">
                  <c:v>R4101</c:v>
                </c:pt>
                <c:pt idx="3">
                  <c:v>R7401</c:v>
                </c:pt>
                <c:pt idx="4">
                  <c:v>R7402</c:v>
                </c:pt>
                <c:pt idx="5">
                  <c:v>R7411</c:v>
                </c:pt>
                <c:pt idx="6">
                  <c:v>R7403</c:v>
                </c:pt>
                <c:pt idx="7">
                  <c:v>R7412</c:v>
                </c:pt>
                <c:pt idx="8">
                  <c:v>R7404</c:v>
                </c:pt>
                <c:pt idx="9">
                  <c:v>R7413</c:v>
                </c:pt>
                <c:pt idx="10">
                  <c:v>R7405</c:v>
                </c:pt>
              </c:strCache>
            </c:strRef>
          </c:cat>
          <c:val>
            <c:numRef>
              <c:f>'PGM Review'!$G$5:$G$15</c:f>
              <c:numCache>
                <c:formatCode>General</c:formatCode>
                <c:ptCount val="11"/>
                <c:pt idx="0">
                  <c:v>490</c:v>
                </c:pt>
                <c:pt idx="1">
                  <c:v>490</c:v>
                </c:pt>
                <c:pt idx="2">
                  <c:v>12736</c:v>
                </c:pt>
                <c:pt idx="3">
                  <c:v>12000</c:v>
                </c:pt>
                <c:pt idx="4">
                  <c:v>4022</c:v>
                </c:pt>
                <c:pt idx="5">
                  <c:v>10790</c:v>
                </c:pt>
                <c:pt idx="6">
                  <c:v>4020</c:v>
                </c:pt>
                <c:pt idx="7">
                  <c:v>10502</c:v>
                </c:pt>
                <c:pt idx="8">
                  <c:v>4016</c:v>
                </c:pt>
                <c:pt idx="9">
                  <c:v>9478</c:v>
                </c:pt>
                <c:pt idx="10">
                  <c:v>4016</c:v>
                </c:pt>
              </c:numCache>
            </c:numRef>
          </c:val>
          <c:extLst>
            <c:ext xmlns:c16="http://schemas.microsoft.com/office/drawing/2014/chart" uri="{C3380CC4-5D6E-409C-BE32-E72D297353CC}">
              <c16:uniqueId val="{00000000-BA3B-4276-B796-DAD924847EC9}"/>
            </c:ext>
          </c:extLst>
        </c:ser>
        <c:ser>
          <c:idx val="1"/>
          <c:order val="1"/>
          <c:tx>
            <c:strRef>
              <c:f>'PGM Review'!$J$4</c:f>
              <c:strCache>
                <c:ptCount val="1"/>
                <c:pt idx="0">
                  <c:v>Automation 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'PGM Review'!$J$5:$J$15</c:f>
              <c:numCache>
                <c:formatCode>General</c:formatCode>
                <c:ptCount val="11"/>
                <c:pt idx="0">
                  <c:v>0</c:v>
                </c:pt>
                <c:pt idx="1">
                  <c:v>0</c:v>
                </c:pt>
                <c:pt idx="2">
                  <c:v>0</c:v>
                </c:pt>
                <c:pt idx="3">
                  <c:v>0</c:v>
                </c:pt>
                <c:pt idx="4">
                  <c:v>0</c:v>
                </c:pt>
                <c:pt idx="5">
                  <c:v>3212</c:v>
                </c:pt>
                <c:pt idx="6">
                  <c:v>0</c:v>
                </c:pt>
                <c:pt idx="7">
                  <c:v>3500</c:v>
                </c:pt>
                <c:pt idx="8">
                  <c:v>1600</c:v>
                </c:pt>
                <c:pt idx="9">
                  <c:v>4524</c:v>
                </c:pt>
                <c:pt idx="10">
                  <c:v>2000</c:v>
                </c:pt>
              </c:numCache>
            </c:numRef>
          </c:val>
          <c:extLst>
            <c:ext xmlns:c16="http://schemas.microsoft.com/office/drawing/2014/chart" uri="{C3380CC4-5D6E-409C-BE32-E72D297353CC}">
              <c16:uniqueId val="{00000001-BA3B-4276-B796-DAD924847EC9}"/>
            </c:ext>
          </c:extLst>
        </c:ser>
        <c:dLbls>
          <c:showLegendKey val="0"/>
          <c:showVal val="1"/>
          <c:showCatName val="0"/>
          <c:showSerName val="0"/>
          <c:showPercent val="0"/>
          <c:showBubbleSize val="0"/>
        </c:dLbls>
        <c:gapWidth val="219"/>
        <c:axId val="1471259792"/>
        <c:axId val="1471261712"/>
      </c:barChart>
      <c:lineChart>
        <c:grouping val="standard"/>
        <c:varyColors val="0"/>
        <c:ser>
          <c:idx val="2"/>
          <c:order val="2"/>
          <c:tx>
            <c:strRef>
              <c:f>'PGM Review'!$K$4</c:f>
              <c:strCache>
                <c:ptCount val="1"/>
                <c:pt idx="0">
                  <c:v>Manual %</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'PGM Review'!$K$5:$K$15</c:f>
              <c:numCache>
                <c:formatCode>0%</c:formatCode>
                <c:ptCount val="11"/>
                <c:pt idx="0">
                  <c:v>1</c:v>
                </c:pt>
                <c:pt idx="1">
                  <c:v>1</c:v>
                </c:pt>
                <c:pt idx="2">
                  <c:v>1</c:v>
                </c:pt>
                <c:pt idx="3">
                  <c:v>1</c:v>
                </c:pt>
                <c:pt idx="4">
                  <c:v>1</c:v>
                </c:pt>
                <c:pt idx="5">
                  <c:v>0.77060419940008573</c:v>
                </c:pt>
                <c:pt idx="6">
                  <c:v>1</c:v>
                </c:pt>
                <c:pt idx="7">
                  <c:v>0.75003570918440221</c:v>
                </c:pt>
                <c:pt idx="8">
                  <c:v>0.71509971509971515</c:v>
                </c:pt>
                <c:pt idx="9">
                  <c:v>0.67690329952863881</c:v>
                </c:pt>
                <c:pt idx="10">
                  <c:v>0.66755319148936165</c:v>
                </c:pt>
              </c:numCache>
            </c:numRef>
          </c:val>
          <c:smooth val="0"/>
          <c:extLst>
            <c:ext xmlns:c16="http://schemas.microsoft.com/office/drawing/2014/chart" uri="{C3380CC4-5D6E-409C-BE32-E72D297353CC}">
              <c16:uniqueId val="{00000002-BA3B-4276-B796-DAD924847EC9}"/>
            </c:ext>
          </c:extLst>
        </c:ser>
        <c:dLbls>
          <c:showLegendKey val="0"/>
          <c:showVal val="1"/>
          <c:showCatName val="0"/>
          <c:showSerName val="0"/>
          <c:showPercent val="0"/>
          <c:showBubbleSize val="0"/>
        </c:dLbls>
        <c:marker val="1"/>
        <c:smooth val="0"/>
        <c:axId val="1468070512"/>
        <c:axId val="1468087792"/>
      </c:lineChart>
      <c:catAx>
        <c:axId val="147125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Iterations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61712"/>
        <c:crosses val="autoZero"/>
        <c:auto val="1"/>
        <c:lblAlgn val="ctr"/>
        <c:lblOffset val="100"/>
        <c:noMultiLvlLbl val="0"/>
      </c:catAx>
      <c:valAx>
        <c:axId val="1471261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TC</a:t>
                </a:r>
                <a:r>
                  <a:rPr lang="en-US" baseline="0"/>
                  <a:t> Executed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59792"/>
        <c:crosses val="autoZero"/>
        <c:crossBetween val="between"/>
      </c:valAx>
      <c:valAx>
        <c:axId val="14680877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Manual</a:t>
                </a:r>
                <a:r>
                  <a:rPr lang="en-US" baseline="0"/>
                  <a:t> Execution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070512"/>
        <c:crosses val="max"/>
        <c:crossBetween val="between"/>
      </c:valAx>
      <c:catAx>
        <c:axId val="1468070512"/>
        <c:scaling>
          <c:orientation val="minMax"/>
        </c:scaling>
        <c:delete val="1"/>
        <c:axPos val="b"/>
        <c:majorTickMark val="out"/>
        <c:minorTickMark val="none"/>
        <c:tickLblPos val="nextTo"/>
        <c:crossAx val="1468087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32</xdr:col>
      <xdr:colOff>239051</xdr:colOff>
      <xdr:row>1</xdr:row>
      <xdr:rowOff>53726</xdr:rowOff>
    </xdr:from>
    <xdr:to>
      <xdr:col>41</xdr:col>
      <xdr:colOff>516032</xdr:colOff>
      <xdr:row>15</xdr:row>
      <xdr:rowOff>65599</xdr:rowOff>
    </xdr:to>
    <xdr:pic>
      <xdr:nvPicPr>
        <xdr:cNvPr id="2" name="Picture 1">
          <a:extLst>
            <a:ext uri="{FF2B5EF4-FFF2-40B4-BE49-F238E27FC236}">
              <a16:creationId xmlns:a16="http://schemas.microsoft.com/office/drawing/2014/main" id="{7E7A938A-906D-31BA-C1BE-F5A43CB30A1B}"/>
            </a:ext>
          </a:extLst>
        </xdr:cNvPr>
        <xdr:cNvPicPr>
          <a:picLocks noChangeAspect="1"/>
        </xdr:cNvPicPr>
      </xdr:nvPicPr>
      <xdr:blipFill>
        <a:blip xmlns:r="http://schemas.openxmlformats.org/officeDocument/2006/relationships" r:embed="rId1"/>
        <a:stretch>
          <a:fillRect/>
        </a:stretch>
      </xdr:blipFill>
      <xdr:spPr>
        <a:xfrm>
          <a:off x="29690688" y="230739"/>
          <a:ext cx="5739104" cy="2301589"/>
        </a:xfrm>
        <a:prstGeom prst="rect">
          <a:avLst/>
        </a:prstGeom>
      </xdr:spPr>
    </xdr:pic>
    <xdr:clientData/>
  </xdr:twoCellAnchor>
  <xdr:twoCellAnchor editAs="oneCell">
    <xdr:from>
      <xdr:col>32</xdr:col>
      <xdr:colOff>228877</xdr:colOff>
      <xdr:row>15</xdr:row>
      <xdr:rowOff>147697</xdr:rowOff>
    </xdr:from>
    <xdr:to>
      <xdr:col>41</xdr:col>
      <xdr:colOff>571666</xdr:colOff>
      <xdr:row>31</xdr:row>
      <xdr:rowOff>172405</xdr:rowOff>
    </xdr:to>
    <xdr:pic>
      <xdr:nvPicPr>
        <xdr:cNvPr id="3" name="Picture 2">
          <a:extLst>
            <a:ext uri="{FF2B5EF4-FFF2-40B4-BE49-F238E27FC236}">
              <a16:creationId xmlns:a16="http://schemas.microsoft.com/office/drawing/2014/main" id="{C95C544F-D9A1-8377-4858-DEB8F3E01622}"/>
            </a:ext>
          </a:extLst>
        </xdr:cNvPr>
        <xdr:cNvPicPr>
          <a:picLocks noChangeAspect="1"/>
        </xdr:cNvPicPr>
      </xdr:nvPicPr>
      <xdr:blipFill>
        <a:blip xmlns:r="http://schemas.openxmlformats.org/officeDocument/2006/relationships" r:embed="rId2"/>
        <a:stretch>
          <a:fillRect/>
        </a:stretch>
      </xdr:blipFill>
      <xdr:spPr>
        <a:xfrm>
          <a:off x="31735920" y="2880958"/>
          <a:ext cx="5859006" cy="2940186"/>
        </a:xfrm>
        <a:prstGeom prst="rect">
          <a:avLst/>
        </a:prstGeom>
      </xdr:spPr>
    </xdr:pic>
    <xdr:clientData/>
  </xdr:twoCellAnchor>
  <xdr:twoCellAnchor editAs="oneCell">
    <xdr:from>
      <xdr:col>0</xdr:col>
      <xdr:colOff>0</xdr:colOff>
      <xdr:row>89</xdr:row>
      <xdr:rowOff>0</xdr:rowOff>
    </xdr:from>
    <xdr:to>
      <xdr:col>6</xdr:col>
      <xdr:colOff>10217</xdr:colOff>
      <xdr:row>108</xdr:row>
      <xdr:rowOff>65477</xdr:rowOff>
    </xdr:to>
    <xdr:pic>
      <xdr:nvPicPr>
        <xdr:cNvPr id="4" name="Picture 3">
          <a:extLst>
            <a:ext uri="{FF2B5EF4-FFF2-40B4-BE49-F238E27FC236}">
              <a16:creationId xmlns:a16="http://schemas.microsoft.com/office/drawing/2014/main" id="{B82A4340-3173-7862-0006-035EEA83C2A1}"/>
            </a:ext>
          </a:extLst>
        </xdr:cNvPr>
        <xdr:cNvPicPr>
          <a:picLocks noChangeAspect="1"/>
        </xdr:cNvPicPr>
      </xdr:nvPicPr>
      <xdr:blipFill>
        <a:blip xmlns:r="http://schemas.openxmlformats.org/officeDocument/2006/relationships" r:embed="rId3"/>
        <a:stretch>
          <a:fillRect/>
        </a:stretch>
      </xdr:blipFill>
      <xdr:spPr>
        <a:xfrm>
          <a:off x="0" y="15670696"/>
          <a:ext cx="8096666" cy="3524431"/>
        </a:xfrm>
        <a:prstGeom prst="rect">
          <a:avLst/>
        </a:prstGeom>
      </xdr:spPr>
    </xdr:pic>
    <xdr:clientData/>
  </xdr:twoCellAnchor>
  <xdr:twoCellAnchor editAs="oneCell">
    <xdr:from>
      <xdr:col>0</xdr:col>
      <xdr:colOff>115957</xdr:colOff>
      <xdr:row>109</xdr:row>
      <xdr:rowOff>16566</xdr:rowOff>
    </xdr:from>
    <xdr:to>
      <xdr:col>5</xdr:col>
      <xdr:colOff>415066</xdr:colOff>
      <xdr:row>129</xdr:row>
      <xdr:rowOff>55408</xdr:rowOff>
    </xdr:to>
    <xdr:pic>
      <xdr:nvPicPr>
        <xdr:cNvPr id="5" name="Picture 4">
          <a:extLst>
            <a:ext uri="{FF2B5EF4-FFF2-40B4-BE49-F238E27FC236}">
              <a16:creationId xmlns:a16="http://schemas.microsoft.com/office/drawing/2014/main" id="{BAA79F69-311F-56A0-E9C7-68D7E5C98E16}"/>
            </a:ext>
          </a:extLst>
        </xdr:cNvPr>
        <xdr:cNvPicPr>
          <a:picLocks noChangeAspect="1"/>
        </xdr:cNvPicPr>
      </xdr:nvPicPr>
      <xdr:blipFill>
        <a:blip xmlns:r="http://schemas.openxmlformats.org/officeDocument/2006/relationships" r:embed="rId4"/>
        <a:stretch>
          <a:fillRect/>
        </a:stretch>
      </xdr:blipFill>
      <xdr:spPr>
        <a:xfrm>
          <a:off x="115957" y="19331609"/>
          <a:ext cx="7452108" cy="3683189"/>
        </a:xfrm>
        <a:prstGeom prst="rect">
          <a:avLst/>
        </a:prstGeom>
      </xdr:spPr>
    </xdr:pic>
    <xdr:clientData/>
  </xdr:twoCellAnchor>
  <xdr:twoCellAnchor editAs="oneCell">
    <xdr:from>
      <xdr:col>0</xdr:col>
      <xdr:colOff>0</xdr:colOff>
      <xdr:row>131</xdr:row>
      <xdr:rowOff>0</xdr:rowOff>
    </xdr:from>
    <xdr:to>
      <xdr:col>5</xdr:col>
      <xdr:colOff>505495</xdr:colOff>
      <xdr:row>154</xdr:row>
      <xdr:rowOff>85945</xdr:rowOff>
    </xdr:to>
    <xdr:pic>
      <xdr:nvPicPr>
        <xdr:cNvPr id="6" name="Picture 5">
          <a:extLst>
            <a:ext uri="{FF2B5EF4-FFF2-40B4-BE49-F238E27FC236}">
              <a16:creationId xmlns:a16="http://schemas.microsoft.com/office/drawing/2014/main" id="{3BFBC865-44FD-DDB9-A4D7-9916CFC62D05}"/>
            </a:ext>
          </a:extLst>
        </xdr:cNvPr>
        <xdr:cNvPicPr>
          <a:picLocks noChangeAspect="1"/>
        </xdr:cNvPicPr>
      </xdr:nvPicPr>
      <xdr:blipFill>
        <a:blip xmlns:r="http://schemas.openxmlformats.org/officeDocument/2006/relationships" r:embed="rId5"/>
        <a:stretch>
          <a:fillRect/>
        </a:stretch>
      </xdr:blipFill>
      <xdr:spPr>
        <a:xfrm>
          <a:off x="0" y="23323826"/>
          <a:ext cx="7664844" cy="4273770"/>
        </a:xfrm>
        <a:prstGeom prst="rect">
          <a:avLst/>
        </a:prstGeom>
      </xdr:spPr>
    </xdr:pic>
    <xdr:clientData/>
  </xdr:twoCellAnchor>
  <xdr:twoCellAnchor>
    <xdr:from>
      <xdr:col>10</xdr:col>
      <xdr:colOff>389232</xdr:colOff>
      <xdr:row>16</xdr:row>
      <xdr:rowOff>25512</xdr:rowOff>
    </xdr:from>
    <xdr:to>
      <xdr:col>15</xdr:col>
      <xdr:colOff>504263</xdr:colOff>
      <xdr:row>34</xdr:row>
      <xdr:rowOff>84292</xdr:rowOff>
    </xdr:to>
    <xdr:graphicFrame macro="">
      <xdr:nvGraphicFramePr>
        <xdr:cNvPr id="9" name="Chart 8">
          <a:extLst>
            <a:ext uri="{FF2B5EF4-FFF2-40B4-BE49-F238E27FC236}">
              <a16:creationId xmlns:a16="http://schemas.microsoft.com/office/drawing/2014/main" id="{CA6708BC-F6F4-1260-C83F-B897BFF19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522533</xdr:colOff>
      <xdr:row>9</xdr:row>
      <xdr:rowOff>128052</xdr:rowOff>
    </xdr:from>
    <xdr:to>
      <xdr:col>32</xdr:col>
      <xdr:colOff>92506</xdr:colOff>
      <xdr:row>19</xdr:row>
      <xdr:rowOff>31930</xdr:rowOff>
    </xdr:to>
    <xdr:graphicFrame macro="">
      <xdr:nvGraphicFramePr>
        <xdr:cNvPr id="11" name="Chart 10">
          <a:extLst>
            <a:ext uri="{FF2B5EF4-FFF2-40B4-BE49-F238E27FC236}">
              <a16:creationId xmlns:a16="http://schemas.microsoft.com/office/drawing/2014/main" id="{4688AAC1-5BA8-F2A1-7065-8B84F2014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854075</xdr:colOff>
      <xdr:row>16</xdr:row>
      <xdr:rowOff>2</xdr:rowOff>
    </xdr:from>
    <xdr:to>
      <xdr:col>21</xdr:col>
      <xdr:colOff>311150</xdr:colOff>
      <xdr:row>34</xdr:row>
      <xdr:rowOff>133351</xdr:rowOff>
    </xdr:to>
    <xdr:graphicFrame macro="">
      <xdr:nvGraphicFramePr>
        <xdr:cNvPr id="12" name="Chart 11">
          <a:extLst>
            <a:ext uri="{FF2B5EF4-FFF2-40B4-BE49-F238E27FC236}">
              <a16:creationId xmlns:a16="http://schemas.microsoft.com/office/drawing/2014/main" id="{FC032AA3-E30A-047A-CC47-52B413A92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43</xdr:col>
      <xdr:colOff>0</xdr:colOff>
      <xdr:row>2</xdr:row>
      <xdr:rowOff>0</xdr:rowOff>
    </xdr:from>
    <xdr:to>
      <xdr:col>50</xdr:col>
      <xdr:colOff>573958</xdr:colOff>
      <xdr:row>29</xdr:row>
      <xdr:rowOff>154042</xdr:rowOff>
    </xdr:to>
    <xdr:pic>
      <xdr:nvPicPr>
        <xdr:cNvPr id="7" name="Picture 6">
          <a:extLst>
            <a:ext uri="{FF2B5EF4-FFF2-40B4-BE49-F238E27FC236}">
              <a16:creationId xmlns:a16="http://schemas.microsoft.com/office/drawing/2014/main" id="{1F7CC431-C66C-4188-3BEC-8551423A9CCE}"/>
            </a:ext>
          </a:extLst>
        </xdr:cNvPr>
        <xdr:cNvPicPr>
          <a:picLocks noChangeAspect="1"/>
        </xdr:cNvPicPr>
      </xdr:nvPicPr>
      <xdr:blipFill>
        <a:blip xmlns:r="http://schemas.openxmlformats.org/officeDocument/2006/relationships" r:embed="rId9"/>
        <a:stretch>
          <a:fillRect/>
        </a:stretch>
      </xdr:blipFill>
      <xdr:spPr>
        <a:xfrm>
          <a:off x="38249087" y="364435"/>
          <a:ext cx="4864350" cy="5073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442154</xdr:colOff>
      <xdr:row>49</xdr:row>
      <xdr:rowOff>91109</xdr:rowOff>
    </xdr:from>
    <xdr:to>
      <xdr:col>21</xdr:col>
      <xdr:colOff>368649</xdr:colOff>
      <xdr:row>67</xdr:row>
      <xdr:rowOff>104131</xdr:rowOff>
    </xdr:to>
    <xdr:pic>
      <xdr:nvPicPr>
        <xdr:cNvPr id="2" name="Picture 1">
          <a:extLst>
            <a:ext uri="{FF2B5EF4-FFF2-40B4-BE49-F238E27FC236}">
              <a16:creationId xmlns:a16="http://schemas.microsoft.com/office/drawing/2014/main" id="{B97FCF1A-397B-9118-A0D2-F4567850470B}"/>
            </a:ext>
          </a:extLst>
        </xdr:cNvPr>
        <xdr:cNvPicPr>
          <a:picLocks noChangeAspect="1"/>
        </xdr:cNvPicPr>
      </xdr:nvPicPr>
      <xdr:blipFill>
        <a:blip xmlns:r="http://schemas.openxmlformats.org/officeDocument/2006/relationships" r:embed="rId1"/>
        <a:stretch>
          <a:fillRect/>
        </a:stretch>
      </xdr:blipFill>
      <xdr:spPr>
        <a:xfrm>
          <a:off x="2090393" y="14759609"/>
          <a:ext cx="10302671" cy="32929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249604</xdr:colOff>
      <xdr:row>3</xdr:row>
      <xdr:rowOff>180242</xdr:rowOff>
    </xdr:from>
    <xdr:to>
      <xdr:col>37</xdr:col>
      <xdr:colOff>459154</xdr:colOff>
      <xdr:row>43</xdr:row>
      <xdr:rowOff>104042</xdr:rowOff>
    </xdr:to>
    <xdr:graphicFrame macro="">
      <xdr:nvGraphicFramePr>
        <xdr:cNvPr id="3" name="Chart 2">
          <a:extLst>
            <a:ext uri="{FF2B5EF4-FFF2-40B4-BE49-F238E27FC236}">
              <a16:creationId xmlns:a16="http://schemas.microsoft.com/office/drawing/2014/main" id="{C3E4A55C-C1F0-E1E2-3121-D96E87636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219075</xdr:colOff>
      <xdr:row>23</xdr:row>
      <xdr:rowOff>82551</xdr:rowOff>
    </xdr:from>
    <xdr:to>
      <xdr:col>6</xdr:col>
      <xdr:colOff>1876425</xdr:colOff>
      <xdr:row>44</xdr:row>
      <xdr:rowOff>101601</xdr:rowOff>
    </xdr:to>
    <xdr:graphicFrame macro="">
      <xdr:nvGraphicFramePr>
        <xdr:cNvPr id="2" name="Chart 1">
          <a:extLst>
            <a:ext uri="{FF2B5EF4-FFF2-40B4-BE49-F238E27FC236}">
              <a16:creationId xmlns:a16="http://schemas.microsoft.com/office/drawing/2014/main" id="{9E894B75-855F-4854-91F9-3615D419A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200025</xdr:colOff>
      <xdr:row>45</xdr:row>
      <xdr:rowOff>85725</xdr:rowOff>
    </xdr:from>
    <xdr:to>
      <xdr:col>6</xdr:col>
      <xdr:colOff>1898649</xdr:colOff>
      <xdr:row>64</xdr:row>
      <xdr:rowOff>82550</xdr:rowOff>
    </xdr:to>
    <xdr:graphicFrame macro="">
      <xdr:nvGraphicFramePr>
        <xdr:cNvPr id="3" name="Chart 2">
          <a:extLst>
            <a:ext uri="{FF2B5EF4-FFF2-40B4-BE49-F238E27FC236}">
              <a16:creationId xmlns:a16="http://schemas.microsoft.com/office/drawing/2014/main" id="{4E4EEA8B-029E-4996-91B9-7DFFB4580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320675</xdr:colOff>
      <xdr:row>0</xdr:row>
      <xdr:rowOff>127000</xdr:rowOff>
    </xdr:from>
    <xdr:to>
      <xdr:col>13</xdr:col>
      <xdr:colOff>520700</xdr:colOff>
      <xdr:row>12</xdr:row>
      <xdr:rowOff>0</xdr:rowOff>
    </xdr:to>
    <xdr:graphicFrame macro="">
      <xdr:nvGraphicFramePr>
        <xdr:cNvPr id="2" name="Chart 1">
          <a:extLst>
            <a:ext uri="{FF2B5EF4-FFF2-40B4-BE49-F238E27FC236}">
              <a16:creationId xmlns:a16="http://schemas.microsoft.com/office/drawing/2014/main" id="{238109CB-3AB3-4B58-AAD1-16A984F0D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317500</xdr:colOff>
      <xdr:row>13</xdr:row>
      <xdr:rowOff>171450</xdr:rowOff>
    </xdr:from>
    <xdr:to>
      <xdr:col>14</xdr:col>
      <xdr:colOff>0</xdr:colOff>
      <xdr:row>25</xdr:row>
      <xdr:rowOff>152400</xdr:rowOff>
    </xdr:to>
    <xdr:graphicFrame macro="">
      <xdr:nvGraphicFramePr>
        <xdr:cNvPr id="4" name="Chart 2">
          <a:extLst>
            <a:ext uri="{FF2B5EF4-FFF2-40B4-BE49-F238E27FC236}">
              <a16:creationId xmlns:a16="http://schemas.microsoft.com/office/drawing/2014/main" id="{0DC9BCA2-43FC-43B0-9383-2BE8C2C16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467213</xdr:colOff>
      <xdr:row>1</xdr:row>
      <xdr:rowOff>6594</xdr:rowOff>
    </xdr:from>
    <xdr:to>
      <xdr:col>16</xdr:col>
      <xdr:colOff>282465</xdr:colOff>
      <xdr:row>13</xdr:row>
      <xdr:rowOff>59121</xdr:rowOff>
    </xdr:to>
    <xdr:graphicFrame macro="">
      <xdr:nvGraphicFramePr>
        <xdr:cNvPr id="2" name="Chart 1">
          <a:extLst>
            <a:ext uri="{FF2B5EF4-FFF2-40B4-BE49-F238E27FC236}">
              <a16:creationId xmlns:a16="http://schemas.microsoft.com/office/drawing/2014/main" id="{80C05604-E232-4E60-B33F-520535758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469792</xdr:colOff>
      <xdr:row>13</xdr:row>
      <xdr:rowOff>142547</xdr:rowOff>
    </xdr:from>
    <xdr:to>
      <xdr:col>16</xdr:col>
      <xdr:colOff>275896</xdr:colOff>
      <xdr:row>27</xdr:row>
      <xdr:rowOff>114848</xdr:rowOff>
    </xdr:to>
    <xdr:graphicFrame macro="">
      <xdr:nvGraphicFramePr>
        <xdr:cNvPr id="4" name="Chart 2">
          <a:extLst>
            <a:ext uri="{FF2B5EF4-FFF2-40B4-BE49-F238E27FC236}">
              <a16:creationId xmlns:a16="http://schemas.microsoft.com/office/drawing/2014/main" id="{BDFF3099-4CCA-4605-9DAE-9E2975232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464038</xdr:colOff>
      <xdr:row>1</xdr:row>
      <xdr:rowOff>9769</xdr:rowOff>
    </xdr:from>
    <xdr:to>
      <xdr:col>15</xdr:col>
      <xdr:colOff>552450</xdr:colOff>
      <xdr:row>13</xdr:row>
      <xdr:rowOff>59121</xdr:rowOff>
    </xdr:to>
    <xdr:graphicFrame macro="">
      <xdr:nvGraphicFramePr>
        <xdr:cNvPr id="2" name="Chart 1">
          <a:extLst>
            <a:ext uri="{FF2B5EF4-FFF2-40B4-BE49-F238E27FC236}">
              <a16:creationId xmlns:a16="http://schemas.microsoft.com/office/drawing/2014/main" id="{168ACD5E-3890-43FC-B041-20019281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500253</xdr:colOff>
      <xdr:row>13</xdr:row>
      <xdr:rowOff>145941</xdr:rowOff>
    </xdr:from>
    <xdr:to>
      <xdr:col>15</xdr:col>
      <xdr:colOff>539017</xdr:colOff>
      <xdr:row>27</xdr:row>
      <xdr:rowOff>121417</xdr:rowOff>
    </xdr:to>
    <xdr:graphicFrame macro="">
      <xdr:nvGraphicFramePr>
        <xdr:cNvPr id="4" name="Chart 2">
          <a:extLst>
            <a:ext uri="{FF2B5EF4-FFF2-40B4-BE49-F238E27FC236}">
              <a16:creationId xmlns:a16="http://schemas.microsoft.com/office/drawing/2014/main" id="{0B8F6725-274B-40C2-93B4-E6D9F5CA2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244474</xdr:colOff>
      <xdr:row>1</xdr:row>
      <xdr:rowOff>152400</xdr:rowOff>
    </xdr:from>
    <xdr:to>
      <xdr:col>22</xdr:col>
      <xdr:colOff>349249</xdr:colOff>
      <xdr:row>22</xdr:row>
      <xdr:rowOff>101600</xdr:rowOff>
    </xdr:to>
    <xdr:graphicFrame macro="">
      <xdr:nvGraphicFramePr>
        <xdr:cNvPr id="2" name="Chart 1">
          <a:extLst>
            <a:ext uri="{FF2B5EF4-FFF2-40B4-BE49-F238E27FC236}">
              <a16:creationId xmlns:a16="http://schemas.microsoft.com/office/drawing/2014/main" id="{F15184B5-A3CC-556D-6102-E1DC92EB3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kit Khare" id="{F2D25449-ED5E-47D1-96F5-13912E809FFD}" userId="S::ankitk19@kpit.com::4e426334-ed42-4505-bb03-868b04ae58be" providerId="AD"/>
  <person displayName="Ketulkumar Chauhan" id="{60C587F6-9C87-42EC-8942-B71FCFBCFE7E}" userId="S::ketulkumarc@kpit.com::b353b756-23df-4c62-bb8c-4ccd1cdda04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Khare" refreshedDate="46081.4319875" createdVersion="8" refreshedVersion="8" minRefreshableVersion="3" recordCount="901" xr:uid="{B149CEA0-F230-4E66-BF80-092AC369B975}">
  <cacheSource type="worksheet">
    <worksheetSource ref="A1:AK1048576" sheet="T1T2 OSV Defects Total (Tabby_J"/>
  </cacheSource>
  <cacheFields count="40">
    <cacheField name="Issue Type" numFmtId="0">
      <sharedItems containsBlank="1" count="3">
        <s v="Defect"/>
        <s v="Task"/>
        <m/>
      </sharedItems>
    </cacheField>
    <cacheField name="Issue key" numFmtId="0">
      <sharedItems containsBlank="1"/>
    </cacheField>
    <cacheField name="Issue id" numFmtId="0">
      <sharedItems containsString="0" containsBlank="1" containsNumber="1" containsInteger="1" minValue="297693" maxValue="702413"/>
    </cacheField>
    <cacheField name="Summary" numFmtId="0">
      <sharedItems containsBlank="1" longText="1"/>
    </cacheField>
    <cacheField name="Assignee" numFmtId="0">
      <sharedItems containsBlank="1"/>
    </cacheField>
    <cacheField name="Reporter" numFmtId="0">
      <sharedItems containsBlank="1" count="18">
        <s v="kpt_tehra_ma"/>
        <s v="kpt_kumar_pi"/>
        <s v="kpt_chaudhari_an"/>
        <s v="kpt_rane_sh"/>
        <s v="kpt_gunjal_ji"/>
        <s v="kpt_gaikwad_pr"/>
        <s v="kpt_mishra_ay"/>
        <s v="kpt_reddy_ke"/>
        <s v="kpt_lucky_md"/>
        <s v="kpt_thombare_ap"/>
        <s v="kpt_gahile_pr"/>
        <s v="kpt_walke_sh"/>
        <s v="kpt_raj_am"/>
        <s v="kpt_patil_di"/>
        <s v="kpt_nayak_ar"/>
        <s v="kpt_reddimalla_pr"/>
        <s v="kpt_rajmane_go"/>
        <m/>
      </sharedItems>
    </cacheField>
    <cacheField name="Status" numFmtId="0">
      <sharedItems containsBlank="1"/>
    </cacheField>
    <cacheField name="Created" numFmtId="0">
      <sharedItems containsNonDate="0" containsDate="1" containsString="0" containsBlank="1" minDate="2023-03-13T16:46:00" maxDate="2026-02-27T16:03:00" count="887">
        <d v="2026-01-21T09:49:00"/>
        <d v="2025-11-07T16:52:00"/>
        <d v="2025-11-07T16:23:00"/>
        <d v="2025-11-07T16:15:00"/>
        <d v="2025-11-07T14:41:00"/>
        <d v="2025-11-07T13:22:00"/>
        <d v="2025-11-06T20:28:00"/>
        <d v="2025-11-06T18:52:00"/>
        <d v="2025-11-06T18:06:00"/>
        <d v="2025-11-06T15:57:00"/>
        <d v="2025-11-06T15:38:00"/>
        <d v="2025-11-06T11:24:00"/>
        <d v="2025-11-04T22:40:00"/>
        <d v="2025-11-04T19:44:00"/>
        <d v="2025-11-04T13:14:00"/>
        <d v="2025-11-04T12:50:00"/>
        <d v="2025-11-03T14:24:00"/>
        <d v="2025-11-03T00:03:00"/>
        <d v="2025-11-02T00:00:00"/>
        <d v="2025-10-31T19:39:00"/>
        <d v="2025-10-31T17:30:00"/>
        <d v="2025-10-31T15:37:00"/>
        <d v="2025-10-31T15:13:00"/>
        <d v="2025-10-31T14:46:00"/>
        <d v="2025-10-31T12:16:00"/>
        <d v="2025-10-31T11:59:00"/>
        <d v="2025-10-31T11:47:00"/>
        <d v="2025-10-30T18:13:00"/>
        <d v="2025-10-30T16:07:00"/>
        <d v="2025-10-30T15:47:00"/>
        <d v="2025-10-30T15:33:00"/>
        <d v="2025-10-30T12:32:00"/>
        <d v="2025-10-29T16:47:00"/>
        <d v="2025-10-29T13:48:00"/>
        <d v="2025-10-29T12:45:00"/>
        <d v="2025-10-29T12:05:00"/>
        <d v="2025-10-29T10:11:00"/>
        <d v="2025-10-28T17:18:00"/>
        <d v="2025-10-28T15:04:00"/>
        <d v="2025-10-26T15:52:00"/>
        <d v="2025-10-26T14:05:00"/>
        <d v="2025-10-25T01:01:00"/>
        <d v="2025-10-24T21:44:00"/>
        <d v="2025-10-23T17:44:00"/>
        <d v="2025-10-23T15:09:00"/>
        <d v="2025-10-17T17:23:00"/>
        <d v="2025-10-17T16:08:00"/>
        <d v="2025-10-17T12:37:00"/>
        <d v="2025-10-16T18:42:00"/>
        <d v="2025-10-16T16:28:00"/>
        <d v="2025-10-16T15:59:00"/>
        <d v="2025-10-16T14:31:00"/>
        <d v="2025-10-16T14:29:00"/>
        <d v="2025-10-16T12:27:00"/>
        <d v="2025-10-15T17:28:00"/>
        <d v="2025-10-15T14:58:00"/>
        <d v="2025-10-15T14:53:00"/>
        <d v="2025-10-15T14:41:00"/>
        <d v="2025-10-15T14:37:00"/>
        <d v="2025-10-15T13:32:00"/>
        <d v="2025-10-14T23:10:00"/>
        <d v="2025-10-14T20:03:00"/>
        <d v="2025-10-14T18:49:00"/>
        <d v="2025-10-14T18:01:00"/>
        <d v="2025-10-14T17:49:00"/>
        <d v="2025-10-14T17:39:00"/>
        <d v="2025-10-14T16:31:00"/>
        <d v="2025-10-14T15:13:00"/>
        <d v="2025-10-13T19:32:00"/>
        <d v="2025-10-13T16:18:00"/>
        <d v="2025-10-13T16:07:00"/>
        <d v="2025-10-13T16:04:00"/>
        <d v="2025-10-13T14:36:00"/>
        <d v="2025-10-13T12:54:00"/>
        <d v="2025-10-13T10:17:00"/>
        <d v="2025-10-13T07:45:00"/>
        <d v="2025-10-11T17:41:00"/>
        <d v="2025-10-11T17:34:00"/>
        <d v="2025-10-11T15:59:00"/>
        <d v="2025-10-10T18:51:00"/>
        <d v="2025-10-10T18:31:00"/>
        <d v="2025-08-12T18:40:00"/>
        <d v="2026-02-27T16:03:00"/>
        <d v="2026-02-27T15:50:00"/>
        <d v="2026-02-27T14:53:00"/>
        <d v="2026-02-27T14:39:00"/>
        <d v="2026-02-26T21:26:00"/>
        <d v="2026-02-26T17:51:00"/>
        <d v="2026-02-26T16:51:00"/>
        <d v="2026-02-26T15:44:00"/>
        <d v="2026-02-26T12:30:00"/>
        <d v="2026-02-25T13:32:00"/>
        <d v="2026-02-24T17:17:00"/>
        <d v="2026-02-24T11:19:00"/>
        <d v="2026-02-24T11:15:00"/>
        <d v="2026-02-24T10:06:00"/>
        <d v="2026-02-23T22:09:00"/>
        <d v="2026-02-23T19:28:00"/>
        <d v="2026-02-23T18:22:00"/>
        <d v="2026-02-23T16:47:00"/>
        <d v="2026-02-23T16:45:00"/>
        <d v="2026-02-23T16:23:00"/>
        <d v="2026-02-23T16:14:00"/>
        <d v="2026-02-23T15:10:00"/>
        <d v="2026-02-23T14:44:00"/>
        <d v="2026-02-23T14:05:00"/>
        <d v="2026-02-23T13:26:00"/>
        <d v="2026-02-23T13:00:00"/>
        <d v="2026-02-23T12:23:00"/>
        <d v="2026-02-23T12:15:00"/>
        <d v="2026-02-23T10:24:00"/>
        <d v="2026-02-23T10:15:00"/>
        <d v="2026-02-23T09:58:00"/>
        <d v="2026-02-22T22:40:00"/>
        <d v="2026-02-22T13:47:00"/>
        <d v="2026-02-20T20:39:00"/>
        <d v="2026-02-20T20:03:00"/>
        <d v="2026-02-20T18:44:00"/>
        <d v="2026-02-20T18:35:00"/>
        <d v="2026-02-20T17:58:00"/>
        <d v="2026-02-20T17:30:00"/>
        <d v="2026-02-20T16:07:00"/>
        <d v="2026-02-20T15:18:00"/>
        <d v="2026-02-20T14:50:00"/>
        <d v="2026-02-20T14:47:00"/>
        <d v="2026-02-20T14:45:00"/>
        <d v="2026-02-20T13:06:00"/>
        <d v="2026-02-20T12:53:00"/>
        <d v="2026-02-20T12:52:00"/>
        <d v="2026-02-20T12:30:00"/>
        <d v="2026-02-20T12:28:00"/>
        <d v="2026-02-20T12:11:00"/>
        <d v="2026-02-20T11:56:00"/>
        <d v="2026-02-20T10:18:00"/>
        <d v="2026-02-19T20:35:00"/>
        <d v="2026-02-19T17:12:00"/>
        <d v="2026-02-19T16:37:00"/>
        <d v="2026-02-19T16:28:00"/>
        <d v="2026-02-19T16:27:00"/>
        <d v="2026-02-19T15:09:00"/>
        <d v="2026-02-19T14:05:00"/>
        <d v="2026-02-19T13:26:00"/>
        <d v="2026-02-19T13:19:00"/>
        <d v="2026-02-19T13:04:00"/>
        <d v="2026-02-19T12:58:00"/>
        <d v="2026-02-19T10:14:00"/>
        <d v="2026-02-19T10:09:00"/>
        <d v="2026-02-18T16:00:00"/>
        <d v="2026-02-17T15:26:00"/>
        <d v="2026-02-17T14:51:00"/>
        <d v="2026-02-17T13:17:00"/>
        <d v="2026-02-17T13:13:00"/>
        <d v="2026-02-17T13:05:00"/>
        <d v="2026-02-17T12:52:00"/>
        <d v="2026-02-17T12:08:00"/>
        <d v="2026-02-17T11:51:00"/>
        <d v="2026-02-17T11:37:00"/>
        <d v="2026-02-17T09:42:00"/>
        <d v="2026-02-17T09:28:00"/>
        <d v="2026-02-16T20:07:00"/>
        <d v="2026-02-16T16:22:00"/>
        <d v="2026-02-16T16:14:00"/>
        <d v="2026-02-16T15:44:00"/>
        <d v="2026-02-16T15:25:00"/>
        <d v="2026-02-13T18:44:00"/>
        <d v="2026-02-13T18:21:00"/>
        <d v="2026-02-13T18:13:00"/>
        <d v="2026-02-13T16:48:00"/>
        <d v="2026-02-13T16:29:00"/>
        <d v="2026-02-13T16:26:00"/>
        <d v="2026-02-13T15:05:00"/>
        <d v="2026-02-13T14:32:00"/>
        <d v="2026-02-13T12:50:00"/>
        <d v="2026-02-12T19:03:00"/>
        <d v="2026-02-12T17:40:00"/>
        <d v="2026-02-12T17:20:00"/>
        <d v="2026-02-12T15:12:00"/>
        <d v="2026-02-12T10:38:00"/>
        <d v="2026-02-11T19:55:00"/>
        <d v="2026-02-11T17:58:00"/>
        <d v="2026-02-11T17:27:00"/>
        <d v="2026-02-11T16:53:00"/>
        <d v="2026-02-11T13:52:00"/>
        <d v="2026-02-10T21:55:00"/>
        <d v="2026-02-10T18:45:00"/>
        <d v="2026-02-10T16:54:00"/>
        <d v="2026-02-10T15:16:00"/>
        <d v="2026-02-06T17:22:00"/>
        <d v="2026-02-06T17:21:00"/>
        <d v="2026-02-06T16:11:00"/>
        <d v="2026-02-06T15:57:00"/>
        <d v="2026-02-06T15:47:00"/>
        <d v="2026-02-06T14:36:00"/>
        <d v="2026-02-06T14:14:00"/>
        <d v="2026-02-06T13:17:00"/>
        <d v="2026-02-06T13:02:00"/>
        <d v="2026-02-06T12:34:00"/>
        <d v="2026-02-06T12:01:00"/>
        <d v="2026-02-06T10:23:00"/>
        <d v="2026-02-06T09:37:00"/>
        <d v="2026-02-06T00:03:00"/>
        <d v="2026-02-05T22:57:00"/>
        <d v="2026-02-05T18:41:00"/>
        <d v="2026-02-05T16:31:00"/>
        <d v="2026-02-05T15:27:00"/>
        <d v="2026-02-05T14:45:00"/>
        <d v="2026-02-05T12:05:00"/>
        <d v="2026-02-04T21:06:00"/>
        <d v="2026-02-04T19:48:00"/>
        <d v="2026-02-04T15:30:00"/>
        <d v="2026-02-03T17:12:00"/>
        <d v="2026-02-03T16:18:00"/>
        <d v="2026-02-03T14:46:00"/>
        <d v="2026-02-03T13:29:00"/>
        <d v="2026-01-16T17:04:00"/>
        <d v="2026-01-16T16:27:00"/>
        <d v="2026-01-16T14:01:00"/>
        <d v="2026-01-16T13:33:00"/>
        <d v="2026-01-16T13:07:00"/>
        <d v="2026-01-16T12:44:00"/>
        <d v="2026-01-16T10:55:00"/>
        <d v="2026-01-15T21:08:00"/>
        <d v="2026-01-15T19:30:00"/>
        <d v="2026-01-15T19:17:00"/>
        <d v="2026-01-15T18:34:00"/>
        <d v="2026-01-15T18:25:00"/>
        <d v="2026-01-15T15:04:00"/>
        <d v="2026-01-15T09:09:00"/>
        <d v="2026-01-14T17:50:00"/>
        <d v="2026-01-14T17:34:00"/>
        <d v="2026-01-14T17:01:00"/>
        <d v="2026-01-14T16:21:00"/>
        <d v="2026-01-14T15:50:00"/>
        <d v="2026-01-14T15:40:00"/>
        <d v="2026-01-14T15:17:00"/>
        <d v="2026-01-14T14:32:00"/>
        <d v="2026-01-14T11:18:00"/>
        <d v="2026-01-14T11:11:00"/>
        <d v="2026-01-14T11:02:00"/>
        <d v="2026-01-13T19:58:00"/>
        <d v="2026-01-13T17:14:00"/>
        <d v="2026-01-13T16:57:00"/>
        <d v="2026-01-13T16:21:00"/>
        <d v="2026-01-13T13:08:00"/>
        <d v="2026-01-13T12:38:00"/>
        <d v="2026-01-13T12:28:00"/>
        <d v="2026-01-13T11:52:00"/>
        <d v="2026-01-12T21:31:00"/>
        <d v="2026-01-12T17:05:00"/>
        <d v="2026-01-12T12:16:00"/>
        <d v="2026-01-09T16:34:00"/>
        <d v="2026-01-09T16:31:00"/>
        <d v="2026-01-09T16:08:00"/>
        <d v="2026-01-09T15:14:00"/>
        <d v="2026-01-09T15:10:00"/>
        <d v="2026-01-09T11:13:00"/>
        <d v="2026-01-08T18:21:00"/>
        <d v="2026-01-08T18:01:00"/>
        <d v="2026-01-08T17:28:00"/>
        <d v="2026-01-08T15:52:00"/>
        <d v="2026-01-08T15:09:00"/>
        <d v="2026-01-08T10:25:00"/>
        <d v="2026-01-07T18:42:00"/>
        <d v="2026-01-07T16:11:00"/>
        <d v="2026-01-07T15:39:00"/>
        <d v="2026-01-07T15:14:00"/>
        <d v="2026-01-07T12:25:00"/>
        <d v="2026-01-06T18:01:00"/>
        <d v="2026-01-06T16:15:00"/>
        <d v="2026-01-06T15:47:00"/>
        <d v="2026-01-06T15:00:00"/>
        <d v="2025-12-20T16:37:00"/>
        <d v="2025-12-20T15:33:00"/>
        <d v="2025-12-20T14:53:00"/>
        <d v="2025-12-20T13:50:00"/>
        <d v="2025-12-20T13:27:00"/>
        <d v="2025-12-20T11:48:00"/>
        <d v="2025-12-20T11:30:00"/>
        <d v="2025-12-19T17:52:00"/>
        <d v="2025-12-19T15:16:00"/>
        <d v="2025-12-19T15:12:00"/>
        <d v="2025-12-19T14:52:00"/>
        <d v="2025-12-19T14:51:00"/>
        <d v="2025-12-19T14:37:00"/>
        <d v="2025-12-19T13:48:00"/>
        <d v="2025-12-19T13:12:00"/>
        <d v="2025-12-19T12:48:00"/>
        <d v="2025-12-19T12:32:00"/>
        <d v="2025-12-19T12:20:00"/>
        <d v="2025-12-19T12:06:00"/>
        <d v="2025-12-19T11:28:00"/>
        <d v="2025-12-19T11:15:00"/>
        <d v="2025-12-19T09:19:00"/>
        <d v="2025-12-18T22:41:00"/>
        <d v="2025-12-18T17:38:00"/>
        <d v="2025-12-18T17:33:00"/>
        <d v="2025-12-17T20:33:00"/>
        <d v="2025-12-17T14:40:00"/>
        <d v="2025-12-16T22:45:00"/>
        <d v="2025-12-16T18:15:00"/>
        <d v="2025-12-16T16:07:00"/>
        <d v="2025-12-09T18:17:00"/>
        <d v="2025-12-02T15:27:00"/>
        <d v="2025-12-01T16:32:00"/>
        <d v="2025-12-01T15:54:00"/>
        <d v="2025-12-01T13:22:00"/>
        <d v="2025-11-29T17:48:00"/>
        <d v="2025-11-29T13:24:00"/>
        <d v="2025-11-28T20:10:00"/>
        <d v="2025-11-28T18:12:00"/>
        <d v="2025-11-28T17:17:00"/>
        <d v="2025-11-28T15:02:00"/>
        <d v="2025-11-28T13:24:00"/>
        <d v="2025-11-28T13:07:00"/>
        <d v="2025-11-28T12:57:00"/>
        <d v="2025-11-27T19:40:00"/>
        <d v="2025-11-27T18:48:00"/>
        <d v="2025-11-27T16:45:00"/>
        <d v="2025-11-27T14:24:00"/>
        <d v="2025-11-27T13:57:00"/>
        <d v="2025-11-27T13:41:00"/>
        <d v="2025-11-26T16:00:00"/>
        <d v="2025-11-26T15:58:00"/>
        <d v="2025-11-26T15:49:00"/>
        <d v="2025-11-26T15:07:00"/>
        <d v="2025-11-26T14:54:00"/>
        <d v="2025-11-26T14:41:00"/>
        <d v="2025-11-26T13:58:00"/>
        <d v="2025-11-26T13:41:00"/>
        <d v="2025-11-26T12:55:00"/>
        <d v="2025-11-26T12:46:00"/>
        <d v="2025-11-25T20:03:00"/>
        <d v="2025-11-25T18:09:00"/>
        <d v="2025-11-25T17:59:00"/>
        <d v="2025-11-25T17:24:00"/>
        <d v="2025-11-25T16:14:00"/>
        <d v="2025-11-25T15:37:00"/>
        <d v="2025-11-25T15:29:00"/>
        <d v="2025-11-25T15:11:00"/>
        <d v="2025-11-25T12:17:00"/>
        <d v="2025-11-24T18:51:00"/>
        <d v="2025-11-24T18:00:00"/>
        <d v="2025-11-21T15:04:00"/>
        <d v="2025-11-21T14:42:00"/>
        <d v="2025-11-21T08:48:00"/>
        <d v="2025-11-21T00:03:00"/>
        <d v="2025-11-20T20:49:00"/>
        <d v="2025-11-20T19:51:00"/>
        <d v="2025-11-20T17:26:00"/>
        <d v="2025-11-20T16:44:00"/>
        <d v="2025-11-20T16:02:00"/>
        <d v="2025-11-20T13:06:00"/>
        <d v="2025-11-19T20:29:00"/>
        <d v="2025-11-19T19:31:00"/>
        <d v="2025-11-19T14:59:00"/>
        <d v="2025-11-19T11:03:00"/>
        <d v="2025-11-18T22:15:00"/>
        <d v="2025-11-18T17:16:00"/>
        <d v="2025-11-18T16:15:00"/>
        <d v="2025-11-18T15:45:00"/>
        <d v="2025-11-18T13:34:00"/>
        <d v="2025-11-18T13:08:00"/>
        <d v="2025-11-18T12:45:00"/>
        <d v="2025-11-18T12:43:00"/>
        <d v="2025-11-18T12:37:00"/>
        <d v="2025-11-17T19:38:00"/>
        <d v="2025-11-17T17:03:00"/>
        <d v="2025-11-17T14:49:00"/>
        <d v="2025-11-17T12:13:00"/>
        <d v="2025-11-15T17:44:00"/>
        <d v="2025-11-15T17:33:00"/>
        <d v="2025-11-13T19:52:00"/>
        <d v="2025-11-13T16:05:00"/>
        <d v="2025-11-12T16:24:00"/>
        <d v="2025-11-10T11:29:00"/>
        <d v="2025-11-07T14:59:00"/>
        <d v="2025-11-07T14:29:00"/>
        <d v="2025-11-07T09:58:00"/>
        <d v="2025-11-06T17:30:00"/>
        <d v="2025-11-05T11:05:00"/>
        <d v="2025-10-08T17:21:00"/>
        <d v="2025-10-08T17:06:00"/>
        <d v="2025-10-08T16:49:00"/>
        <d v="2025-10-08T16:30:00"/>
        <d v="2025-10-08T16:11:00"/>
        <d v="2025-10-08T16:10:00"/>
        <d v="2025-10-08T16:09:00"/>
        <d v="2025-10-08T15:36:00"/>
        <d v="2025-10-08T15:28:00"/>
        <d v="2025-10-08T15:18:00"/>
        <d v="2025-10-08T15:15:00"/>
        <d v="2025-10-08T15:12:00"/>
        <d v="2025-10-08T15:11:00"/>
        <d v="2025-10-08T14:57:00"/>
        <d v="2025-10-08T14:34:00"/>
        <d v="2025-10-07T22:25:00"/>
        <d v="2025-10-07T21:46:00"/>
        <d v="2025-10-07T19:41:00"/>
        <d v="2025-10-07T18:58:00"/>
        <d v="2025-10-07T18:23:00"/>
        <d v="2025-10-07T17:54:00"/>
        <d v="2025-10-07T17:30:00"/>
        <d v="2025-10-07T16:48:00"/>
        <d v="2025-10-07T16:21:00"/>
        <d v="2025-10-07T15:47:00"/>
        <d v="2025-10-06T18:00:00"/>
        <d v="2025-10-06T17:28:00"/>
        <d v="2025-10-07T14:53:00"/>
        <d v="2025-10-07T13:16:00"/>
        <d v="2025-10-07T12:34:00"/>
        <d v="2025-10-07T12:05:00"/>
        <d v="2025-10-06T16:54:00"/>
        <d v="2025-10-03T20:31:00"/>
        <d v="2025-10-03T18:28:00"/>
        <d v="2025-10-03T16:42:00"/>
        <d v="2025-10-03T15:19:00"/>
        <d v="2025-10-03T14:43:00"/>
        <d v="2025-10-03T14:38:00"/>
        <d v="2025-10-03T08:43:00"/>
        <d v="2025-10-01T18:02:00"/>
        <d v="2025-10-01T17:42:00"/>
        <d v="2025-09-30T16:47:00"/>
        <d v="2025-09-30T16:43:00"/>
        <d v="2025-09-30T13:14:00"/>
        <d v="2025-09-30T13:03:00"/>
        <d v="2025-09-30T11:10:00"/>
        <d v="2025-09-30T00:28:00"/>
        <d v="2025-09-29T21:16:00"/>
        <d v="2025-09-29T20:20:00"/>
        <d v="2025-09-29T17:40:00"/>
        <d v="2025-09-29T17:25:00"/>
        <d v="2025-09-29T17:08:00"/>
        <d v="2025-09-26T22:18:00"/>
        <d v="2025-09-26T18:14:00"/>
        <d v="2025-09-26T17:24:00"/>
        <d v="2025-09-25T17:57:00"/>
        <d v="2025-09-25T16:20:00"/>
        <d v="2025-09-25T15:38:00"/>
        <d v="2025-09-25T14:44:00"/>
        <d v="2025-09-25T14:10:00"/>
        <d v="2025-09-25T11:53:00"/>
        <d v="2025-09-25T10:14:00"/>
        <d v="2025-09-25T07:42:00"/>
        <d v="2025-09-24T19:20:00"/>
        <d v="2025-09-24T19:08:00"/>
        <d v="2025-09-24T16:47:00"/>
        <d v="2025-09-24T16:30:00"/>
        <d v="2025-09-24T13:43:00"/>
        <d v="2025-09-23T17:09:00"/>
        <d v="2025-09-23T16:54:00"/>
        <d v="2025-09-23T16:12:00"/>
        <d v="2025-09-23T15:58:00"/>
        <d v="2025-09-23T15:37:00"/>
        <d v="2025-09-23T15:14:00"/>
        <d v="2025-09-23T15:00:00"/>
        <d v="2025-09-23T13:17:00"/>
        <d v="2025-09-22T18:06:00"/>
        <d v="2025-09-22T17:01:00"/>
        <d v="2025-09-19T15:47:00"/>
        <d v="2025-09-18T21:31:00"/>
        <d v="2025-09-18T20:33:00"/>
        <d v="2025-09-18T19:50:00"/>
        <d v="2025-09-18T17:59:00"/>
        <d v="2025-09-18T17:33:00"/>
        <d v="2025-09-18T14:58:00"/>
        <d v="2025-09-18T13:02:00"/>
        <d v="2025-09-18T12:53:00"/>
        <d v="2025-09-18T12:30:00"/>
        <d v="2025-09-18T12:25:00"/>
        <d v="2025-09-18T11:12:00"/>
        <d v="2025-09-17T20:33:00"/>
        <d v="2025-09-17T20:09:00"/>
        <d v="2025-09-17T16:06:00"/>
        <d v="2025-09-09T15:38:00"/>
        <d v="2025-09-09T14:46:00"/>
        <d v="2025-09-02T15:57:00"/>
        <d v="2025-09-02T12:55:00"/>
        <d v="2025-09-01T14:14:00"/>
        <d v="2025-08-28T16:32:00"/>
        <d v="2025-08-28T13:59:00"/>
        <d v="2025-08-22T16:37:00"/>
        <d v="2025-08-22T15:33:00"/>
        <d v="2025-08-22T15:18:00"/>
        <d v="2025-08-22T14:49:00"/>
        <d v="2025-08-22T14:14:00"/>
        <d v="2025-08-22T14:08:00"/>
        <d v="2025-08-22T14:05:00"/>
        <d v="2025-08-22T13:53:00"/>
        <d v="2025-08-22T13:33:00"/>
        <d v="2025-08-22T10:48:00"/>
        <d v="2025-08-21T20:23:00"/>
        <d v="2025-08-21T17:20:00"/>
        <d v="2025-08-21T15:36:00"/>
        <d v="2025-08-21T15:30:00"/>
        <d v="2025-08-21T15:15:00"/>
        <d v="2025-08-21T14:53:00"/>
        <d v="2025-08-21T13:03:00"/>
        <d v="2025-08-21T12:55:00"/>
        <d v="2025-08-21T11:25:00"/>
        <d v="2025-08-20T20:00:00"/>
        <d v="2025-08-20T18:19:00"/>
        <d v="2025-08-20T17:20:00"/>
        <d v="2025-08-20T15:31:00"/>
        <d v="2025-08-20T14:18:00"/>
        <d v="2025-08-20T12:17:00"/>
        <d v="2025-08-20T12:16:00"/>
        <d v="2025-08-20T11:29:00"/>
        <d v="2025-08-19T17:50:00"/>
        <d v="2025-08-19T16:24:00"/>
        <d v="2025-08-19T16:20:00"/>
        <d v="2025-08-19T15:56:00"/>
        <d v="2025-08-19T15:42:00"/>
        <d v="2025-08-19T15:34:00"/>
        <d v="2025-08-19T13:06:00"/>
        <d v="2025-08-19T13:03:00"/>
        <d v="2025-08-18T21:05:00"/>
        <d v="2025-08-18T20:22:00"/>
        <d v="2025-08-18T17:03:00"/>
        <d v="2025-08-18T16:00:00"/>
        <d v="2025-08-18T15:42:00"/>
        <d v="2025-08-14T21:36:00"/>
        <d v="2025-08-14T20:25:00"/>
        <d v="2025-08-14T17:28:00"/>
        <d v="2025-08-14T16:44:00"/>
        <d v="2025-08-14T16:29:00"/>
        <d v="2025-08-14T16:05:00"/>
        <d v="2025-08-14T15:07:00"/>
        <d v="2025-08-14T13:28:00"/>
        <d v="2025-08-14T12:23:00"/>
        <d v="2025-08-14T12:01:00"/>
        <d v="2025-08-13T21:05:00"/>
        <d v="2025-08-13T20:22:00"/>
        <d v="2025-08-13T19:36:00"/>
        <d v="2025-08-13T18:00:00"/>
        <d v="2025-08-13T17:36:00"/>
        <d v="2025-08-12T20:09:00"/>
        <d v="2025-08-12T17:38:00"/>
        <d v="2025-08-12T17:27:00"/>
        <d v="2025-08-11T20:30:00"/>
        <d v="2025-08-11T18:07:00"/>
        <d v="2025-08-11T17:47:00"/>
        <d v="2025-08-11T16:35:00"/>
        <d v="2025-08-11T16:23:00"/>
        <d v="2025-08-11T12:59:00"/>
        <d v="2025-08-08T15:03:00"/>
        <d v="2025-08-08T10:16:00"/>
        <d v="2025-08-07T20:22:00"/>
        <d v="2025-08-07T18:25:00"/>
        <d v="2025-08-07T17:33:00"/>
        <d v="2025-08-07T16:04:00"/>
        <d v="2025-08-06T18:01:00"/>
        <d v="2025-08-06T16:11:00"/>
        <d v="2025-08-05T20:05:00"/>
        <d v="2025-08-05T16:33:00"/>
        <d v="2025-08-05T16:29:00"/>
        <d v="2025-08-04T18:03:00"/>
        <d v="2025-08-04T11:52:00"/>
        <d v="2025-08-01T14:48:00"/>
        <d v="2025-08-01T13:45:00"/>
        <d v="2025-07-31T17:59:00"/>
        <d v="2025-07-31T17:36:00"/>
        <d v="2025-07-31T16:52:00"/>
        <d v="2025-07-31T16:23:00"/>
        <d v="2025-07-31T15:58:00"/>
        <d v="2025-07-31T15:00:00"/>
        <d v="2025-07-31T14:58:00"/>
        <d v="2025-07-31T14:56:00"/>
        <d v="2025-07-31T14:23:00"/>
        <d v="2025-07-31T14:08:00"/>
        <d v="2025-07-31T14:03:00"/>
        <d v="2025-07-31T13:52:00"/>
        <d v="2025-07-31T13:46:00"/>
        <d v="2025-07-31T13:43:00"/>
        <d v="2025-07-31T13:28:00"/>
        <d v="2025-07-31T12:49:00"/>
        <d v="2025-07-30T19:16:00"/>
        <d v="2025-07-30T17:27:00"/>
        <d v="2025-07-30T16:57:00"/>
        <d v="2025-07-30T16:41:00"/>
        <d v="2025-07-30T15:01:00"/>
        <d v="2025-07-30T09:58:00"/>
        <d v="2025-07-29T22:58:00"/>
        <d v="2025-07-29T20:49:00"/>
        <d v="2025-07-29T19:20:00"/>
        <d v="2025-07-29T16:44:00"/>
        <d v="2025-07-29T16:35:00"/>
        <d v="2025-07-29T15:49:00"/>
        <d v="2025-07-29T15:06:00"/>
        <d v="2025-07-29T14:46:00"/>
        <d v="2025-07-29T14:18:00"/>
        <d v="2025-07-29T14:00:00"/>
        <d v="2025-07-29T13:42:00"/>
        <d v="2025-07-29T11:53:00"/>
        <d v="2025-07-28T22:01:00"/>
        <d v="2025-07-28T18:05:00"/>
        <d v="2025-07-28T18:01:00"/>
        <d v="2025-07-28T17:38:00"/>
        <d v="2025-07-28T16:10:00"/>
        <d v="2025-07-28T14:52:00"/>
        <d v="2025-07-25T20:56:00"/>
        <d v="2025-07-23T14:03:00"/>
        <d v="2025-07-23T13:04:00"/>
        <d v="2025-07-22T17:07:00"/>
        <d v="2025-07-22T15:09:00"/>
        <d v="2025-07-22T13:22:00"/>
        <d v="2025-07-22T12:43:00"/>
        <d v="2025-07-22T12:17:00"/>
        <d v="2025-07-21T22:57:00"/>
        <d v="2025-07-21T18:00:00"/>
        <d v="2025-07-21T13:05:00"/>
        <d v="2025-07-18T18:31:00"/>
        <d v="2025-07-18T17:54:00"/>
        <d v="2025-07-18T17:01:00"/>
        <d v="2025-07-17T18:41:00"/>
        <d v="2025-07-17T12:58:00"/>
        <d v="2025-07-16T20:09:00"/>
        <d v="2025-07-16T18:53:00"/>
        <d v="2025-07-16T14:19:00"/>
        <d v="2025-07-15T15:32:00"/>
        <d v="2025-07-14T19:30:00"/>
        <d v="2025-07-11T21:19:00"/>
        <d v="2025-07-11T20:45:00"/>
        <d v="2025-07-11T14:56:00"/>
        <d v="2025-07-10T20:22:00"/>
        <d v="2025-07-10T19:44:00"/>
        <d v="2025-07-10T12:15:00"/>
        <d v="2025-07-09T19:10:00"/>
        <d v="2025-07-08T22:25:00"/>
        <d v="2025-07-07T21:26:00"/>
        <d v="2025-07-07T19:42:00"/>
        <d v="2025-07-04T21:17:00"/>
        <d v="2025-07-04T20:44:00"/>
        <d v="2025-07-04T15:50:00"/>
        <d v="2025-07-02T14:02:00"/>
        <d v="2025-07-02T11:17:00"/>
        <d v="2025-07-01T21:36:00"/>
        <d v="2025-07-01T21:10:00"/>
        <d v="2025-07-01T20:40:00"/>
        <d v="2025-07-01T20:09:00"/>
        <d v="2025-07-01T15:50:00"/>
        <d v="2025-06-30T20:10:00"/>
        <d v="2025-06-30T15:42:00"/>
        <d v="2025-06-30T15:13:00"/>
        <d v="2025-06-30T14:28:00"/>
        <d v="2025-06-25T13:57:00"/>
        <d v="2025-06-25T08:40:00"/>
        <d v="2025-06-25T00:44:00"/>
        <d v="2025-06-24T16:36:00"/>
        <d v="2025-06-24T01:03:00"/>
        <d v="2025-06-23T09:06:00"/>
        <d v="2025-06-21T17:41:00"/>
        <d v="2025-06-19T20:08:00"/>
        <d v="2025-06-19T00:54:00"/>
        <d v="2025-06-17T21:03:00"/>
        <d v="2025-06-16T21:54:00"/>
        <d v="2025-06-16T20:45:00"/>
        <d v="2025-06-16T15:39:00"/>
        <d v="2025-06-16T08:53:00"/>
        <d v="2025-06-15T23:48:00"/>
        <d v="2025-06-13T13:09:00"/>
        <d v="2025-06-13T11:24:00"/>
        <d v="2025-06-12T15:02:00"/>
        <d v="2025-06-12T00:40:00"/>
        <d v="2025-06-10T21:54:00"/>
        <d v="2025-06-10T18:19:00"/>
        <d v="2025-06-06T21:41:00"/>
        <d v="2025-06-05T14:43:00"/>
        <d v="2025-06-05T11:21:00"/>
        <d v="2025-06-04T16:20:00"/>
        <d v="2025-05-23T14:04:00"/>
        <d v="2025-05-15T22:32:00"/>
        <d v="2025-05-13T21:28:00"/>
        <d v="2025-05-13T20:57:00"/>
        <d v="2025-05-13T16:39:00"/>
        <d v="2025-05-13T15:45:00"/>
        <d v="2025-05-13T13:39:00"/>
        <d v="2025-05-13T11:49:00"/>
        <d v="2025-05-13T08:53:00"/>
        <d v="2025-05-12T20:06:00"/>
        <d v="2025-05-12T16:04:00"/>
        <d v="2025-05-12T18:11:00"/>
        <d v="2025-05-12T17:40:00"/>
        <d v="2025-05-12T16:42:00"/>
        <d v="2025-05-07T17:55:00"/>
        <d v="2025-05-06T15:41:00"/>
        <d v="2025-05-06T15:27:00"/>
        <d v="2025-05-06T14:13:00"/>
        <d v="2025-05-05T22:41:00"/>
        <d v="2025-05-05T17:12:00"/>
        <d v="2025-04-30T19:35:00"/>
        <d v="2025-04-30T18:28:00"/>
        <d v="2025-04-30T16:16:00"/>
        <d v="2025-04-29T18:58:00"/>
        <d v="2025-04-29T18:22:00"/>
        <d v="2025-04-29T18:18:00"/>
        <d v="2025-04-29T17:41:00"/>
        <d v="2025-04-29T17:40:00"/>
        <d v="2025-04-29T16:55:00"/>
        <d v="2025-04-29T14:43:00"/>
        <d v="2025-04-29T15:12:00"/>
        <d v="2025-04-28T19:41:00"/>
        <d v="2025-04-28T14:32:00"/>
        <d v="2025-04-25T18:20:00"/>
        <d v="2025-04-25T14:35:00"/>
        <d v="2025-04-25T11:34:00"/>
        <d v="2025-04-25T01:15:00"/>
        <d v="2025-04-24T20:50:00"/>
        <d v="2025-04-24T19:11:00"/>
        <d v="2025-04-24T18:10:00"/>
        <d v="2025-04-24T17:57:00"/>
        <d v="2025-04-24T15:06:00"/>
        <d v="2025-04-24T00:37:00"/>
        <d v="2025-04-23T21:28:00"/>
        <d v="2025-04-23T20:24:00"/>
        <d v="2025-04-23T20:16:00"/>
        <d v="2025-04-23T18:36:00"/>
        <d v="2025-04-23T17:54:00"/>
        <d v="2025-04-23T00:38:00"/>
        <d v="2025-04-23T17:16:00"/>
        <d v="2025-04-23T15:35:00"/>
        <d v="2025-04-22T22:57:00"/>
        <d v="2025-04-22T22:23:00"/>
        <d v="2025-04-22T14:51:00"/>
        <d v="2025-04-21T20:20:00"/>
        <d v="2025-04-18T22:54:00"/>
        <d v="2025-04-18T17:54:00"/>
        <d v="2025-04-17T23:13:00"/>
        <d v="2025-04-17T15:21:00"/>
        <d v="2025-04-17T14:56:00"/>
        <d v="2025-04-16T22:02:00"/>
        <d v="2025-04-15T19:45:00"/>
        <d v="2025-04-15T18:00:00"/>
        <d v="2025-04-15T17:48:00"/>
        <d v="2025-04-15T16:39:00"/>
        <d v="2025-04-15T15:23:00"/>
        <d v="2025-04-15T13:58:00"/>
        <d v="2025-04-15T12:35:00"/>
        <d v="2025-04-15T11:59:00"/>
        <d v="2025-04-14T19:11:00"/>
        <d v="2025-04-11T21:52:00"/>
        <d v="2025-04-11T21:48:00"/>
        <d v="2025-04-11T17:54:00"/>
        <d v="2025-04-11T16:49:00"/>
        <d v="2025-04-11T10:52:00"/>
        <d v="2025-04-10T21:16:00"/>
        <d v="2025-04-09T22:50:00"/>
        <d v="2025-04-09T22:20:00"/>
        <d v="2025-04-09T15:36:00"/>
        <d v="2025-04-08T22:33:00"/>
        <d v="2025-04-08T21:27:00"/>
        <d v="2025-04-08T21:13:00"/>
        <d v="2025-04-08T20:34:00"/>
        <d v="2025-04-08T18:32:00"/>
        <d v="2025-04-08T09:23:00"/>
        <d v="2025-04-07T22:13:00"/>
        <d v="2025-04-07T21:11:00"/>
        <d v="2025-04-04T19:00:00"/>
        <d v="2025-04-04T16:33:00"/>
        <d v="2025-04-04T16:11:00"/>
        <d v="2025-04-04T14:37:00"/>
        <d v="2025-04-04T13:55:00"/>
        <d v="2025-04-04T13:24:00"/>
        <d v="2024-09-26T18:10:00"/>
        <d v="2025-10-27T14:18:00"/>
        <d v="2025-10-15T11:54:00"/>
        <d v="2025-07-01T21:21:00"/>
        <d v="2025-07-01T16:23:00"/>
        <d v="2025-06-30T16:12:00"/>
        <d v="2025-06-30T15:19:00"/>
        <d v="2025-06-24T16:02:00"/>
        <d v="2025-06-13T13:03:00"/>
        <d v="2025-06-12T19:49:00"/>
        <d v="2025-06-12T18:28:00"/>
        <d v="2025-06-12T15:26:00"/>
        <d v="2025-06-11T15:08:00"/>
        <d v="2025-06-11T00:59:00"/>
        <d v="2025-06-10T01:58:00"/>
        <d v="2025-05-30T15:38:00"/>
        <d v="2025-05-29T18:53:00"/>
        <d v="2025-05-29T17:06:00"/>
        <d v="2025-05-29T11:24:00"/>
        <d v="2025-05-28T12:13:00"/>
        <d v="2025-05-23T18:43:00"/>
        <d v="2025-05-21T00:48:00"/>
        <d v="2025-05-09T16:46:00"/>
        <d v="2025-04-30T09:23:00"/>
        <d v="2025-04-30T07:43:00"/>
        <d v="2025-04-29T09:12:00"/>
        <d v="2025-04-28T15:13:00"/>
        <d v="2025-04-25T15:08:00"/>
        <d v="2025-04-25T12:38:00"/>
        <d v="2025-04-25T08:10:00"/>
        <d v="2025-04-23T17:21:00"/>
        <d v="2025-04-23T11:21:00"/>
        <d v="2025-04-18T19:17:00"/>
        <d v="2025-04-17T18:47:00"/>
        <d v="2025-04-17T15:51:00"/>
        <d v="2025-04-15T14:31:00"/>
        <d v="2025-04-09T18:57:00"/>
        <d v="2025-03-18T12:45:00"/>
        <d v="2025-03-13T20:26:00"/>
        <d v="2025-03-13T20:15:00"/>
        <d v="2025-03-13T13:01:00"/>
        <d v="2025-03-13T11:45:00"/>
        <d v="2025-03-06T17:56:00"/>
        <d v="2025-03-06T16:53:00"/>
        <d v="2025-03-05T21:47:00"/>
        <d v="2025-02-27T19:07:00"/>
        <d v="2025-02-27T15:14:00"/>
        <d v="2025-02-26T20:47:00"/>
        <d v="2025-02-26T19:59:00"/>
        <d v="2025-02-24T18:58:00"/>
        <d v="2025-02-24T16:14:00"/>
        <d v="2025-02-23T22:23:00"/>
        <d v="2025-02-21T15:06:00"/>
        <d v="2025-02-14T11:01:00"/>
        <d v="2025-02-13T22:12:00"/>
        <d v="2025-02-13T19:56:00"/>
        <d v="2025-01-30T13:26:00"/>
        <d v="2025-01-28T15:08:00"/>
        <d v="2025-01-24T10:26:00"/>
        <d v="2025-01-23T11:55:00"/>
        <d v="2025-01-22T11:50:00"/>
        <d v="2025-01-17T17:22:00"/>
        <d v="2025-01-14T11:34:00"/>
        <d v="2024-12-16T16:46:00"/>
        <d v="2024-12-16T15:15:00"/>
        <d v="2024-12-11T16:09:00"/>
        <d v="2024-11-23T14:24:00"/>
        <d v="2024-11-22T13:40:00"/>
        <d v="2024-11-18T12:57:00"/>
        <d v="2024-11-18T12:32:00"/>
        <d v="2024-11-15T14:36:00"/>
        <d v="2024-11-13T12:26:00"/>
        <d v="2024-11-12T16:38:00"/>
        <d v="2024-10-21T15:33:00"/>
        <d v="2024-10-19T17:17:00"/>
        <d v="2024-10-19T13:49:00"/>
        <d v="2024-10-19T12:25:00"/>
        <d v="2024-10-19T12:05:00"/>
        <d v="2024-10-14T16:07:00"/>
        <d v="2024-10-14T15:58:00"/>
        <d v="2024-10-09T13:09:00"/>
        <d v="2024-10-09T13:08:00"/>
        <d v="2024-09-26T11:32:00"/>
        <d v="2024-09-24T14:51:00"/>
        <d v="2024-09-23T14:24:00"/>
        <d v="2024-09-11T16:12:00"/>
        <d v="2024-07-25T16:36:00"/>
        <d v="2024-07-24T14:16:00"/>
        <d v="2024-07-24T12:39:00"/>
        <d v="2024-07-11T17:08:00"/>
        <d v="2024-07-11T16:34:00"/>
        <d v="2024-07-10T17:03:00"/>
        <d v="2024-06-25T17:38:00"/>
        <d v="2024-06-24T18:20:00"/>
        <d v="2024-06-24T18:14:00"/>
        <d v="2024-06-24T16:45:00"/>
        <d v="2024-06-24T15:55:00"/>
        <d v="2024-05-29T14:29:00"/>
        <d v="2024-05-16T18:48:00"/>
        <d v="2024-04-19T16:25:00"/>
        <d v="2024-04-18T12:38:00"/>
        <d v="2024-04-16T12:53:00"/>
        <d v="2024-03-22T19:31:00"/>
        <d v="2024-03-20T17:29:00"/>
        <d v="2024-03-07T18:27:00"/>
        <d v="2024-02-12T19:00:00"/>
        <d v="2024-02-01T17:37:00"/>
        <d v="2024-01-31T18:52:00"/>
        <d v="2024-01-18T17:48:00"/>
        <d v="2023-12-08T20:29:00"/>
        <d v="2023-12-08T14:20:00"/>
        <d v="2023-11-22T13:30:00"/>
        <d v="2023-11-10T15:49:00"/>
        <d v="2023-11-10T15:45:00"/>
        <d v="2023-11-10T15:35:00"/>
        <d v="2023-11-08T16:51:00"/>
        <d v="2023-11-02T18:06:00"/>
        <d v="2023-11-01T14:30:00"/>
        <d v="2023-10-30T20:01:00"/>
        <d v="2023-09-13T15:30:00"/>
        <d v="2023-03-13T16:46:00"/>
        <d v="2024-07-18T17:22:00"/>
        <d v="2024-07-11T17:39:00"/>
        <d v="2024-05-15T16:11:00"/>
        <m/>
      </sharedItems>
      <fieldGroup par="39"/>
    </cacheField>
    <cacheField name="Custom field (Defect Rank)" numFmtId="0">
      <sharedItems containsBlank="1" count="6">
        <s v="S"/>
        <s v="B"/>
        <s v="C"/>
        <s v="A"/>
        <s v="U"/>
        <m/>
      </sharedItems>
    </cacheField>
    <cacheField name="Custom field (Test Process Classification)" numFmtId="0">
      <sharedItems containsBlank="1"/>
    </cacheField>
    <cacheField name="Custom field (Management Labels)" numFmtId="0">
      <sharedItems containsBlank="1"/>
    </cacheField>
    <cacheField name="Custom field (Management Labels)2" numFmtId="0">
      <sharedItems containsBlank="1"/>
    </cacheField>
    <cacheField name="Custom field (Management Labels)3" numFmtId="0">
      <sharedItems containsBlank="1"/>
    </cacheField>
    <cacheField name="Custom field (Management Labels)4" numFmtId="0">
      <sharedItems containsBlank="1"/>
    </cacheField>
    <cacheField name="Custom field (Management Labels)5" numFmtId="0">
      <sharedItems containsBlank="1"/>
    </cacheField>
    <cacheField name="Custom field (Management Labels)6" numFmtId="0">
      <sharedItems containsBlank="1"/>
    </cacheField>
    <cacheField name="Custom field (Management Labels)7" numFmtId="0">
      <sharedItems containsBlank="1"/>
    </cacheField>
    <cacheField name="Custom field (Management Labels)8" numFmtId="0">
      <sharedItems containsBlank="1"/>
    </cacheField>
    <cacheField name="Custom field (Management Labels)9" numFmtId="0">
      <sharedItems containsBlank="1"/>
    </cacheField>
    <cacheField name="Custom field (Management Labels)10" numFmtId="0">
      <sharedItems containsBlank="1"/>
    </cacheField>
    <cacheField name="Custom field (Management Labels)11" numFmtId="0">
      <sharedItems containsBlank="1"/>
    </cacheField>
    <cacheField name="Custom field (Management Labels)12" numFmtId="0">
      <sharedItems containsBlank="1"/>
    </cacheField>
    <cacheField name="Custom field (Management Labels)13" numFmtId="0">
      <sharedItems containsBlank="1"/>
    </cacheField>
    <cacheField name="Custom field (Management Labels)14" numFmtId="0">
      <sharedItems containsBlank="1"/>
    </cacheField>
    <cacheField name="Custom field (Management Labels)15" numFmtId="0">
      <sharedItems containsBlank="1"/>
    </cacheField>
    <cacheField name="Custom field (Management Labels)16" numFmtId="0">
      <sharedItems containsBlank="1"/>
    </cacheField>
    <cacheField name="Custom field (Management Labels)17" numFmtId="0">
      <sharedItems containsBlank="1"/>
    </cacheField>
    <cacheField name="Custom field (Management Labels)18" numFmtId="0">
      <sharedItems containsBlank="1"/>
    </cacheField>
    <cacheField name="Custom field (Management Labels)19" numFmtId="0">
      <sharedItems containsBlank="1"/>
    </cacheField>
    <cacheField name="Custom field (Management Labels)20" numFmtId="0">
      <sharedItems containsBlank="1"/>
    </cacheField>
    <cacheField name="Custom field (Management Labels)21" numFmtId="0">
      <sharedItems containsBlank="1"/>
    </cacheField>
    <cacheField name="Project key" numFmtId="0">
      <sharedItems containsBlank="1"/>
    </cacheField>
    <cacheField name="Project name" numFmtId="0">
      <sharedItems containsBlank="1" count="6">
        <s v="PJ05_DEF_00"/>
        <s v="PJ04_DEF_00"/>
        <s v="PJ03_DEF_00"/>
        <s v="PJ02_DEF_01"/>
        <s v="IVI_KPIT"/>
        <m/>
      </sharedItems>
    </cacheField>
    <cacheField name="Project type" numFmtId="0">
      <sharedItems containsBlank="1"/>
    </cacheField>
    <cacheField name="Project lead" numFmtId="0">
      <sharedItems containsBlank="1"/>
    </cacheField>
    <cacheField name="Project description" numFmtId="0">
      <sharedItems containsBlank="1"/>
    </cacheField>
    <cacheField name="Project url" numFmtId="0">
      <sharedItems containsNonDate="0" containsString="0" containsBlank="1"/>
    </cacheField>
    <cacheField name="Months (Created)" numFmtId="0" databaseField="0">
      <fieldGroup base="7">
        <rangePr groupBy="months" startDate="2023-03-13T16:46:00" endDate="2026-02-27T16:03:00"/>
        <groupItems count="14">
          <s v="&lt;3/13/2023"/>
          <s v="Jan"/>
          <s v="Feb"/>
          <s v="Mar"/>
          <s v="Apr"/>
          <s v="May"/>
          <s v="Jun"/>
          <s v="Jul"/>
          <s v="Aug"/>
          <s v="Sep"/>
          <s v="Oct"/>
          <s v="Nov"/>
          <s v="Dec"/>
          <s v="&gt;2/27/2026"/>
        </groupItems>
      </fieldGroup>
    </cacheField>
    <cacheField name="Quarters (Created)" numFmtId="0" databaseField="0">
      <fieldGroup base="7">
        <rangePr groupBy="quarters" startDate="2023-03-13T16:46:00" endDate="2026-02-27T16:03:00"/>
        <groupItems count="6">
          <s v="&lt;3/13/2023"/>
          <s v="Qtr1"/>
          <s v="Qtr2"/>
          <s v="Qtr3"/>
          <s v="Qtr4"/>
          <s v="&gt;2/27/2026"/>
        </groupItems>
      </fieldGroup>
    </cacheField>
    <cacheField name="Years (Created)" numFmtId="0" databaseField="0">
      <fieldGroup base="7">
        <rangePr groupBy="years" startDate="2023-03-13T16:46:00" endDate="2026-02-27T16:03:00"/>
        <groupItems count="6">
          <s v="&lt;3/13/2023"/>
          <s v="2023"/>
          <s v="2024"/>
          <s v="2025"/>
          <s v="2026"/>
          <s v="&gt;2/2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
  <r>
    <x v="0"/>
    <s v="PJ05DEF00-614"/>
    <n v="678245"/>
    <s v="ã€PJ04DEF00-7796 horizontallyã€‘[PRM] Black screen displayed followed by ICB reboot when user switching is performed from User 1 -&gt; Owner (HPA) from lock screen after repeated User switch 3 times"/>
    <s v="kpt_tehra_ma"/>
    <x v="0"/>
    <s v="CLOSED"/>
    <x v="0"/>
    <x v="0"/>
    <s v="Migration Ticket Only"/>
    <s v="2026_Sprint2_Planned"/>
    <s v="3BMA"/>
    <s v="A13_A14_OSV"/>
    <s v="A14_OSV"/>
    <s v="A14OSV_INFLOW_2026_WK3"/>
    <s v="A15OSV_OUTFLOW_2026_WK8"/>
    <s v="DVT_InScope"/>
    <s v="KPIT_2026_WK08_Out"/>
    <s v="PJ04DEF00æ¨ªå±•"/>
    <s v="R7416_LRT"/>
    <m/>
    <m/>
    <m/>
    <m/>
    <m/>
    <m/>
    <m/>
    <m/>
    <m/>
    <m/>
    <m/>
    <s v="PJ05DEF00"/>
    <x v="0"/>
    <s v="software"/>
    <s v="hm_izaki_ki"/>
    <s v="23PF A15é–‹ç™ºå‘ã‘ä¸å…·åˆç®¡ç†_x000d__x000a_23PF Defect management for A15 development_x000d__x000a_"/>
    <m/>
  </r>
  <r>
    <x v="0"/>
    <s v="PJ05DEF00-323"/>
    <n v="631692"/>
    <s v="[SPCCP] CarPlay projection screen launched in Normal view when the smartphone projection view is set to &quot;Wide&quot; while launching CarPlay from Manage Device Connections screen"/>
    <s v="kpt_gandhi_ch"/>
    <x v="1"/>
    <s v="Waiting"/>
    <x v="1"/>
    <x v="1"/>
    <s v="OBU for OSV -&gt; Out-of-Test Case Detection"/>
    <s v="A14_A15_OSV"/>
    <s v="A15_OSV"/>
    <s v="A15_OSV_OBU_Defect_Triaged"/>
    <s v="A15_OSV_OBU_Defect_Triaged_Fix_Required"/>
    <s v="A15OSV_INFLOW_2025_WK45"/>
    <s v="KPIT_Export"/>
    <s v="OBU_to_DEV_Handover_Complete"/>
    <s v="R1591_LRT"/>
    <s v="T90X"/>
    <m/>
    <m/>
    <m/>
    <m/>
    <m/>
    <m/>
    <m/>
    <m/>
    <m/>
    <m/>
    <m/>
    <m/>
    <s v="PJ05DEF00"/>
    <x v="0"/>
    <s v="software"/>
    <s v="hm_izaki_ki"/>
    <s v="23PF A15é–‹ç™ºå‘ã‘ä¸å…·åˆç®¡ç†_x000d__x000a_23PF Defect management for A15 development_x000d__x000a_"/>
    <m/>
  </r>
  <r>
    <x v="0"/>
    <s v="PJ05DEF00-322"/>
    <n v="631889"/>
    <s v="[System UI] Security screen is displayed instead of FM screen when back button is pressed after owner is logged in with valid password"/>
    <s v="kpt_khilare_su"/>
    <x v="2"/>
    <s v="IN INTEGRATION REVIEW"/>
    <x v="2"/>
    <x v="1"/>
    <s v="OBU for OSV -&gt; Out-of-Test Case Detection"/>
    <s v="A14_A15_OSV"/>
    <s v="A15_OSV"/>
    <s v="A15_OSV_OBU_Defect_Triaged_Rebase_required"/>
    <s v="A15OSV_INFLOW_2025_WK46"/>
    <s v="A15OSV_OUTFLOW_2026_WK8"/>
    <s v="DVT_InScope"/>
    <s v="KPIT_2026_WK08_Out"/>
    <s v="KPIT_Export"/>
    <s v="OBU_to_DEV_Handover_Complete"/>
    <s v="R1591_LRT"/>
    <s v="T90X"/>
    <m/>
    <m/>
    <m/>
    <m/>
    <m/>
    <m/>
    <m/>
    <m/>
    <m/>
    <m/>
    <s v="PJ05DEF00"/>
    <x v="0"/>
    <s v="software"/>
    <s v="hm_izaki_ki"/>
    <s v="23PF A15é–‹ç™ºå‘ã‘ä¸å…·åˆç®¡ç†_x000d__x000a_23PF Defect management for A15 development_x000d__x000a_"/>
    <m/>
  </r>
  <r>
    <x v="0"/>
    <s v="PJ05DEF00-321"/>
    <n v="631686"/>
    <s v="[SUW] Google &quot;SUW Reopen Notification&quot; disappears from the notification list screen even when Profile Setup isn't completed"/>
    <s v="kpt_hv_na"/>
    <x v="3"/>
    <s v="Waiting"/>
    <x v="3"/>
    <x v="1"/>
    <s v="LRT -&gt; Out-of-Test Case Detection"/>
    <s v="A14_A15_OSV"/>
    <s v="A15_OSV"/>
    <s v="A15OSV_INFLOW_2025_WK45"/>
    <s v="OBU_to_DEV_Handover_Complete"/>
    <s v="R1591_LRT"/>
    <s v="T90X"/>
    <m/>
    <m/>
    <m/>
    <m/>
    <m/>
    <m/>
    <m/>
    <m/>
    <m/>
    <m/>
    <m/>
    <m/>
    <m/>
    <m/>
    <m/>
    <s v="PJ05DEF00"/>
    <x v="0"/>
    <s v="software"/>
    <s v="hm_izaki_ki"/>
    <s v="23PF A15é–‹ç™ºå‘ã‘ä¸å…·åˆç®¡ç†_x000d__x000a_23PF Defect management for A15 development_x000d__x000a_"/>
    <m/>
  </r>
  <r>
    <x v="0"/>
    <s v="PJ05DEF00-320"/>
    <n v="631784"/>
    <s v="[System UI] Black screen is displayed for a moment on Notification list screen and then system returns to Home screen with B-zone blank"/>
    <s v="kpt_tehra_ma"/>
    <x v="0"/>
    <s v="IN INVESTIGATING"/>
    <x v="4"/>
    <x v="1"/>
    <s v="OBU for OSV -&gt; Out-of-Test Case Detection"/>
    <s v="A14_A15_OSV"/>
    <s v="A15_OSV"/>
    <s v="A15OSV_INFLOW_2025_WK46"/>
    <s v="R1591_LRT"/>
    <s v="T90X"/>
    <m/>
    <m/>
    <m/>
    <m/>
    <m/>
    <m/>
    <m/>
    <m/>
    <m/>
    <m/>
    <m/>
    <m/>
    <m/>
    <m/>
    <m/>
    <m/>
    <s v="PJ05DEF00"/>
    <x v="0"/>
    <s v="software"/>
    <s v="hm_izaki_ki"/>
    <s v="23PF A15é–‹ç™ºå‘ã‘ä¸å…·åˆç®¡ç†_x000d__x000a_23PF Defect management for A15 development_x000d__x000a_"/>
    <m/>
  </r>
  <r>
    <x v="0"/>
    <s v="PJ05DEF00-319"/>
    <n v="631617"/>
    <s v="[KEY] USB &quot;Search&quot; screen is displayed when Gaia Assistant session is timeout while &quot;Search&quot; screen is active"/>
    <s v="kpt_dixit_am"/>
    <x v="4"/>
    <s v="[IN WORK]APPLY FOR CLOSE"/>
    <x v="5"/>
    <x v="2"/>
    <s v="OBU for OSV -&gt; LRT"/>
    <s v="A14_A15_OSV"/>
    <s v="A15_OSV"/>
    <s v="A15OSV_INFLOW_2025_WK46"/>
    <s v="A15OSV_OUTFLOW_2025_WK47"/>
    <s v="DVT_OutOfScope"/>
    <s v="KPIT_1501_s34_Pre1_Planned"/>
    <s v="KPIT_1502_s34_Pre1_Planned"/>
    <s v="KPIT_Export"/>
    <s v="KPIT_WK47_Out"/>
    <s v="R1591_LRT"/>
    <s v="T90X"/>
    <m/>
    <m/>
    <m/>
    <m/>
    <m/>
    <m/>
    <m/>
    <m/>
    <m/>
    <m/>
    <s v="PJ05DEF00"/>
    <x v="0"/>
    <s v="software"/>
    <s v="hm_izaki_ki"/>
    <s v="23PF A15é–‹ç™ºå‘ã‘ä¸å…·åˆç®¡ç†_x000d__x000a_23PF Defect management for A15 development_x000d__x000a_"/>
    <m/>
  </r>
  <r>
    <x v="0"/>
    <s v="PJ05DEF00-315"/>
    <n v="631123"/>
    <s v="[SPCCP] User Confirmation popup to enable Wi-Fi AP is not displayed after selecting &quot;Yes&quot; on Apple CarPlay Disclaimer popup while Wi-Fi is set to OFF"/>
    <s v="kpt_chaudhari_an"/>
    <x v="2"/>
    <s v="CLOSED"/>
    <x v="6"/>
    <x v="3"/>
    <s v="OBU for OSV -&gt; LRT"/>
    <s v="A14_A15_OSV"/>
    <s v="A15_OSV"/>
    <s v="A15OSV_INFLOW_2025_WK45"/>
    <s v="A15OSV_OUTFLOW_2025_WK46"/>
    <s v="DVT_OutOfScope"/>
    <s v="KPIT_1501_s34_Pre1_Planned"/>
    <s v="KPIT_Export"/>
    <s v="KPIT_WK46_Out"/>
    <s v="OBU_to_DEV_Handover_Complete"/>
    <s v="R1591_LRT"/>
    <s v="T90X"/>
    <m/>
    <m/>
    <m/>
    <m/>
    <m/>
    <m/>
    <m/>
    <m/>
    <m/>
    <m/>
    <s v="PJ05DEF00"/>
    <x v="0"/>
    <s v="software"/>
    <s v="hm_izaki_ki"/>
    <s v="23PF A15é–‹ç™ºå‘ã‘ä¸å…·åˆç®¡ç†_x000d__x000a_23PF Defect management for A15 development_x000d__x000a_"/>
    <m/>
  </r>
  <r>
    <x v="0"/>
    <s v="PJ05DEF00-314"/>
    <n v="631122"/>
    <s v="[Personal Setting] Personal setting &quot;Speed Limit Warning Threshold Setting&quot; value for ADAS function is reflected as &quot;Speed Limit +5km/h&quot; instead of &quot;Speed Limit&quot; when tap on Vehicle settings notification is performed"/>
    <s v="kpt_gaikwad_pr"/>
    <x v="5"/>
    <s v="CLOSED"/>
    <x v="7"/>
    <x v="3"/>
    <s v="OBU for OSV -&gt; LRT"/>
    <s v="A14_A15_OSV"/>
    <s v="A15_OSV"/>
    <s v="A15OSV_INFLOW_2025_WK45"/>
    <s v="A15OSV_OUTFLOW_2025_WK48"/>
    <s v="A15OSV_Planned_25WK48"/>
    <s v="DVT_OutOfScope"/>
    <s v="KPIT_1501_s34_Pre1_Planned"/>
    <s v="KPIT_Export"/>
    <s v="KPIT_WK48_Out"/>
    <s v="OBU_to_DEV_Handover_Complete"/>
    <s v="PersonalSettingV5"/>
    <s v="R1591_LRT"/>
    <s v="T90X"/>
    <m/>
    <m/>
    <m/>
    <m/>
    <m/>
    <m/>
    <m/>
    <m/>
    <s v="PJ05DEF00"/>
    <x v="0"/>
    <s v="software"/>
    <s v="hm_izaki_ki"/>
    <s v="23PF A15é–‹ç™ºå‘ã‘ä¸å…·åˆç®¡ç†_x000d__x000a_23PF Defect management for A15 development_x000d__x000a_"/>
    <m/>
  </r>
  <r>
    <x v="0"/>
    <s v="PJ05DEF00-313"/>
    <n v="631118"/>
    <s v="[SPCAA] Android auto Projection screen is launched on Setup wizard screen when Wired Android auto device is connected to ICB"/>
    <s v="kpt_mishra_ay"/>
    <x v="6"/>
    <s v="CLOSED"/>
    <x v="8"/>
    <x v="3"/>
    <s v="OBU for OSV -&gt; LRT"/>
    <s v="A14_A15_OSV"/>
    <s v="A15_OSV"/>
    <s v="A15OSV_INFLOW_2025_WK46"/>
    <s v="A15OSV_OUTFLOW_2025_WK47"/>
    <s v="DVT_InScope"/>
    <s v="DVT_KPIT_ConfirmationOK"/>
    <s v="KPIT_1501_s34_Pre1_Planned"/>
    <s v="KPIT_Export"/>
    <s v="KPIT_WK47_Out"/>
    <s v="OBU_to_DEV_Handover_Complete"/>
    <s v="R1591_LRT"/>
    <s v="T90X"/>
    <m/>
    <m/>
    <m/>
    <m/>
    <m/>
    <m/>
    <m/>
    <m/>
    <m/>
    <s v="PJ05DEF00"/>
    <x v="0"/>
    <s v="software"/>
    <s v="hm_izaki_ki"/>
    <s v="23PF A15é–‹ç™ºå‘ã‘ä¸å…·åˆç®¡ç†_x000d__x000a_23PF Defect management for A15 development_x000d__x000a_"/>
    <m/>
  </r>
  <r>
    <x v="0"/>
    <s v="PJ05DEF00-311"/>
    <n v="631011"/>
    <s v="[MET] Current playing song metadata is not updated on meter simulator when Track up operation is performed from SWC while primary authentication screen is active"/>
    <s v="kpt_m_re"/>
    <x v="7"/>
    <s v="BLOCK FIXING VALIDATION"/>
    <x v="9"/>
    <x v="1"/>
    <s v="OBU for OSV -&gt; Out-of-Test Case Detection"/>
    <s v="A14_A15_OSV"/>
    <s v="A15_OSV"/>
    <s v="A15OSV_INFLOW_2025_WK45"/>
    <s v="A15OSV_OUTFLOW_2026_WK7"/>
    <s v="KPIT_2026_WK07_Out"/>
    <s v="KPIT_Export"/>
    <s v="KPIT_WK07_Out"/>
    <s v="OBU_to_DEV_Handover_Complete"/>
    <s v="R1591_LRT"/>
    <s v="T90X"/>
    <m/>
    <m/>
    <m/>
    <m/>
    <m/>
    <m/>
    <m/>
    <m/>
    <m/>
    <m/>
    <m/>
    <s v="PJ05DEF00"/>
    <x v="0"/>
    <s v="software"/>
    <s v="hm_izaki_ki"/>
    <s v="23PF A15é–‹ç™ºå‘ã‘ä¸å…·åˆç®¡ç†_x000d__x000a_23PF Defect management for A15 development_x000d__x000a_"/>
    <m/>
  </r>
  <r>
    <x v="0"/>
    <s v="PJ05DEF00-310"/>
    <n v="630862"/>
    <s v="[MET] Next song from USB music library is played when track up operation is performed from SWC while Primary Authentication screen is active"/>
    <s v="kpt_sakore_vi"/>
    <x v="7"/>
    <s v="IN INVESTIGATING"/>
    <x v="10"/>
    <x v="1"/>
    <s v="OBU for OSV -&gt; Out-of-Test Case Detection"/>
    <s v="A14_A15_OSV"/>
    <s v="A15_OSV"/>
    <s v="A15OSV_INFLOW_2025_WK45"/>
    <s v="KPIT_Export"/>
    <s v="OBU_to_DEV_Handover_Complete"/>
    <s v="R1591_LRT"/>
    <s v="T90X"/>
    <m/>
    <m/>
    <m/>
    <m/>
    <m/>
    <m/>
    <m/>
    <m/>
    <m/>
    <m/>
    <m/>
    <m/>
    <m/>
    <m/>
    <s v="PJ05DEF00"/>
    <x v="0"/>
    <s v="software"/>
    <s v="hm_izaki_ki"/>
    <s v="23PF A15é–‹ç™ºå‘ã‘ä¸å…·åˆç®¡ç†_x000d__x000a_23PF Defect management for A15 development_x000d__x000a_"/>
    <m/>
  </r>
  <r>
    <x v="0"/>
    <s v="PJ05DEF00-305"/>
    <n v="630555"/>
    <s v="[Personal Setting] User Notification for Personal Settings of Seat function is not displayed while switching user profile from Owner to Guest"/>
    <s v="kpt_gaikwad_pr"/>
    <x v="5"/>
    <s v="CLOSED"/>
    <x v="11"/>
    <x v="1"/>
    <s v="OBU for OSV -&gt; LRT"/>
    <s v="A14_A15_OSV"/>
    <s v="A15_OSV"/>
    <s v="A15OSV_INFLOW_2025_WK45"/>
    <s v="A15OSV_OUTFLOW_2025_WK46"/>
    <s v="DVT_OutOfScope"/>
    <s v="KPIT_Export"/>
    <s v="KPIT_WK46_Out"/>
    <s v="OBU_to_DEV_Handover_Complete"/>
    <s v="PersonalSettingV5"/>
    <s v="R1591_LRT"/>
    <s v="T90X"/>
    <m/>
    <m/>
    <m/>
    <m/>
    <m/>
    <m/>
    <m/>
    <m/>
    <m/>
    <m/>
    <s v="PJ05DEF00"/>
    <x v="0"/>
    <s v="software"/>
    <s v="hm_izaki_ki"/>
    <s v="23PF A15é–‹ç™ºå‘ã‘ä¸å…·åˆç®¡ç†_x000d__x000a_23PF Defect management for A15 development_x000d__x000a_"/>
    <m/>
  </r>
  <r>
    <x v="0"/>
    <s v="PJ05DEF00-300"/>
    <n v="629543"/>
    <s v="[Google Assistant] Close &quot;x&quot; button on Google Assistant voice chrome popup is not displayed after initiating Google voice assistance"/>
    <s v="kpt_gandhi_ch"/>
    <x v="8"/>
    <s v="[IN INVESTIGATING]APPLY FOR CLOSE"/>
    <x v="12"/>
    <x v="2"/>
    <s v="LRT -&gt; Out-of-Test Case Detection"/>
    <s v="A14_A15_OSV"/>
    <s v="A15_OSV"/>
    <s v="A15OSV_INFLOW_2025_WK45"/>
    <s v="A15OSV_OUTFLOW_2026_WK5"/>
    <s v="DVT_OutOfScope"/>
    <s v="KPIT_2026_WK05_Out"/>
    <s v="OBU_to_DEV_Handover_Complete"/>
    <s v="R1591_LRT"/>
    <s v="T90X"/>
    <m/>
    <m/>
    <m/>
    <m/>
    <m/>
    <m/>
    <m/>
    <m/>
    <m/>
    <m/>
    <m/>
    <m/>
    <s v="PJ05DEF00"/>
    <x v="0"/>
    <s v="software"/>
    <s v="hm_izaki_ki"/>
    <s v="23PF A15é–‹ç™ºå‘ã‘ä¸å…·åˆç®¡ç†_x000d__x000a_23PF Defect management for A15 development_x000d__x000a_"/>
    <m/>
  </r>
  <r>
    <x v="0"/>
    <s v="PJ05DEF00-299"/>
    <n v="629639"/>
    <s v="[SUW] Primary authentication screen is displayed after selecting &quot;Next&quot; button on &quot;Google assistant&quot; screen"/>
    <s v="hm_terada_ke"/>
    <x v="9"/>
    <s v="IN INVESTIGATING"/>
    <x v="13"/>
    <x v="1"/>
    <s v="OBU for OSV -&gt; Out-of-Test Case Detection"/>
    <s v="A14_A15_OSV"/>
    <s v="A15_OSV"/>
    <s v="A15OSV_INFLOW_2025_WK46"/>
    <s v="A15OSV_OUTFLOW_2026_WK6"/>
    <s v="KPIT_1502_s34_Final_Planned"/>
    <s v="KPIT_2026_WK09_Planned"/>
    <s v="KPIT_Export"/>
    <s v="OBU_to_DEV_Handover_Complete"/>
    <s v="R1591_LRT"/>
    <s v="SetupWizard"/>
    <s v="T90X"/>
    <m/>
    <m/>
    <m/>
    <m/>
    <m/>
    <m/>
    <m/>
    <m/>
    <m/>
    <m/>
    <s v="PJ05DEF00"/>
    <x v="0"/>
    <s v="software"/>
    <s v="hm_izaki_ki"/>
    <s v="23PF A15é–‹ç™ºå‘ã‘ä¸å…·åˆç®¡ç†_x000d__x000a_23PF Defect management for A15 development_x000d__x000a_"/>
    <m/>
  </r>
  <r>
    <x v="0"/>
    <s v="PJ05DEF00-298"/>
    <n v="629437"/>
    <s v="[SUW] &quot;Back&quot; button from MCS is not operable on software keyboard  &quot;Choose input method&quot; popup while &quot;Name your profile&quot; screen is active"/>
    <s v="kpt_gahile_pr"/>
    <x v="10"/>
    <s v="CLOSED"/>
    <x v="14"/>
    <x v="1"/>
    <s v="OBU for OSV -&gt; Out-of-Test Case Detection"/>
    <s v="A14_A15_OSV"/>
    <s v="A15_OSV"/>
    <s v="A15OSV_INFLOW_2025_WK45"/>
    <s v="A15OSV_OUTFLOW_2026_WK5"/>
    <s v="DVT_InScope"/>
    <s v="DVT_KPIT_ConfirmationOK"/>
    <s v="KPIT_2026_WK05_Out"/>
    <s v="OBU_to_DEV_Handover_Complete"/>
    <s v="R1591_LRT"/>
    <s v="T90X"/>
    <m/>
    <m/>
    <m/>
    <m/>
    <m/>
    <m/>
    <m/>
    <m/>
    <m/>
    <m/>
    <m/>
    <s v="PJ05DEF00"/>
    <x v="0"/>
    <s v="software"/>
    <s v="hm_izaki_ki"/>
    <s v="23PF A15é–‹ç™ºå‘ã‘ä¸å…·åˆç®¡ç†_x000d__x000a_23PF Defect management for A15 development_x000d__x000a_"/>
    <m/>
  </r>
  <r>
    <x v="0"/>
    <s v="PJ05DEF00-297"/>
    <n v="629428"/>
    <s v="[SPCCP] Phone1 as wireless Carplay is not connected when Wi-Fi mode is set to Network mode"/>
    <s v="kpt_gunjal_ji"/>
    <x v="4"/>
    <s v="CLOSED"/>
    <x v="15"/>
    <x v="3"/>
    <s v="OBU for OSV -&gt; LRT"/>
    <s v="A14_A15_OSV"/>
    <s v="A15_OSV"/>
    <s v="A15OSV_INFLOW_2025_WK45"/>
    <s v="A15OSV_OUTFLOW_2025_WK47"/>
    <s v="DVT_OutOfScope"/>
    <s v="KPIT_1501_s34_Pre1_Planned"/>
    <s v="KPIT_Export"/>
    <s v="KPIT_WK47_Out"/>
    <s v="OBU_to_DEV_Handover_Complete"/>
    <s v="R1591_LRT"/>
    <s v="T90X"/>
    <m/>
    <m/>
    <m/>
    <m/>
    <m/>
    <m/>
    <m/>
    <m/>
    <m/>
    <m/>
    <s v="PJ05DEF00"/>
    <x v="0"/>
    <s v="software"/>
    <s v="hm_izaki_ki"/>
    <s v="23PF A15é–‹ç™ºå‘ã‘ä¸å…·åˆç®¡ç†_x000d__x000a_23PF Defect management for A15 development_x000d__x000a_"/>
    <m/>
  </r>
  <r>
    <x v="0"/>
    <s v="PJ05DEF00-291"/>
    <n v="628781"/>
    <s v="[BTA] Home screen is displayed when allow is selected on dangerous permission popup"/>
    <s v="kpt_singh_sa"/>
    <x v="10"/>
    <s v="CLOSE CONFIRMATION"/>
    <x v="16"/>
    <x v="1"/>
    <s v="OBU for OSV -&gt; Out-of-Test Case Detection"/>
    <s v="A14_A15_OSV"/>
    <s v="A15_OSV"/>
    <s v="A15OSV_INFLOW_2025_WK45"/>
    <s v="A15OSV_OUTFLOW_2026_WK6"/>
    <s v="DVT_OutOfScope"/>
    <s v="KPIT_1502_s34_Final_Planned"/>
    <s v="KPIT_2026_WK06_Out"/>
    <s v="OBU_to_DEV_Handover_Complete"/>
    <s v="R1591_LRT"/>
    <s v="T90X"/>
    <m/>
    <m/>
    <m/>
    <m/>
    <m/>
    <m/>
    <m/>
    <m/>
    <m/>
    <m/>
    <m/>
    <s v="PJ05DEF00"/>
    <x v="0"/>
    <s v="software"/>
    <s v="hm_izaki_ki"/>
    <s v="23PF A15é–‹ç™ºå‘ã‘ä¸å…·åˆç®¡ç†_x000d__x000a_23PF Defect management for A15 development_x000d__x000a_"/>
    <m/>
  </r>
  <r>
    <x v="0"/>
    <s v="PJ05DEF00-288"/>
    <n v="628605"/>
    <s v="[System UI] Password field is hidden behind software keyboard when password input area is selected from Wifi setting screen"/>
    <s v="kpt_khilare_su"/>
    <x v="8"/>
    <s v="[IN INVESTIGATING]APPLY FOR CLOSE"/>
    <x v="17"/>
    <x v="2"/>
    <s v="LRT -&gt; Out-of-Test Case Detection"/>
    <s v="A14_A15_OSV"/>
    <s v="A15_OSV"/>
    <s v="A15OSV_INFLOW_2025_WK45"/>
    <s v="A15OSV_OUTFLOW_2026_WK6"/>
    <s v="DVT_OutOfScope"/>
    <s v="KPIT_1502_s34_Final_Planned"/>
    <s v="KPIT_2026_WK06_Out"/>
    <s v="KPIT_WK06_Out"/>
    <s v="OBU_to_DEV_Handover_Complete"/>
    <s v="R1591_LRT"/>
    <s v="T90X"/>
    <m/>
    <m/>
    <m/>
    <m/>
    <m/>
    <m/>
    <m/>
    <m/>
    <m/>
    <m/>
    <s v="PJ05DEF00"/>
    <x v="0"/>
    <s v="software"/>
    <s v="hm_izaki_ki"/>
    <s v="23PF A15é–‹ç™ºå‘ã‘ä¸å…·åˆç®¡ç†_x000d__x000a_23PF Defect management for A15 development_x000d__x000a_"/>
    <m/>
  </r>
  <r>
    <x v="0"/>
    <s v="PJ05DEF00-285"/>
    <n v="628601"/>
    <s v="[SUW] After selecting &quot;Not now&quot; on google services agreement pop up , black screen is observed followed by google services agreement pop up again while Turn on the system location setting pop up is active"/>
    <s v="kpt_lucky_md"/>
    <x v="8"/>
    <s v="CLOSE CONFIRMATION"/>
    <x v="18"/>
    <x v="3"/>
    <s v="OBU for OSV -&gt; Out-of-Test Case Detection"/>
    <s v="A14_A15_OSV"/>
    <s v="A15_OSV"/>
    <s v="A15OSV_INFLOW_2025_WK45"/>
    <s v="A15OSV_OUTFLOW_2025_WK51"/>
    <s v="A15OSV_Planned_25WK48"/>
    <s v="DVT_OutOfScope"/>
    <s v="KPIT_1501_s34_Final_Planned"/>
    <s v="KPIT_Export"/>
    <s v="KPIT_WK51_Out"/>
    <s v="OBU_to_DEV_Handover_Complete"/>
    <s v="R1591_LRT"/>
    <s v="T90X"/>
    <m/>
    <m/>
    <m/>
    <m/>
    <m/>
    <m/>
    <m/>
    <m/>
    <m/>
    <s v="PJ05DEF00"/>
    <x v="0"/>
    <s v="software"/>
    <s v="hm_izaki_ki"/>
    <s v="23PF A15é–‹ç™ºå‘ã‘ä¸å…·åˆç®¡ç†_x000d__x000a_23PF Defect management for A15 development_x000d__x000a_"/>
    <m/>
  </r>
  <r>
    <x v="0"/>
    <s v="PJ05DEF00-284"/>
    <n v="628552"/>
    <s v="[PRM] &quot;Welcome and language selection&quot; screen of setup wizard is displayed before Disclaimer screen"/>
    <s v="kpt_m_re"/>
    <x v="11"/>
    <s v="IN INTEGRATION REVIEW"/>
    <x v="19"/>
    <x v="1"/>
    <s v="OBU for OSV -&gt; Out-of-Test Case Detection"/>
    <s v="A14_A15_OSV"/>
    <s v="A15_OSV"/>
    <s v="A15_OSV_OBU_Defect_Triaged"/>
    <s v="A15_OSV_OBU_Defect_Triaged_Rebase_required"/>
    <s v="A15OSV_INFLOW_2025_WK45"/>
    <s v="A15OSV_OUTFLOW_2026_WK7"/>
    <s v="DVT_InScope"/>
    <s v="KPIT_2026_WK07_Out"/>
    <s v="OBU_to_DEV_Handover_Complete"/>
    <s v="R1591_LRT"/>
    <s v="T90X"/>
    <m/>
    <m/>
    <m/>
    <m/>
    <m/>
    <m/>
    <m/>
    <m/>
    <m/>
    <m/>
    <s v="PJ05DEF00"/>
    <x v="0"/>
    <s v="software"/>
    <s v="hm_izaki_ki"/>
    <s v="23PF A15é–‹ç™ºå‘ã‘ä¸å…·åˆç®¡ç†_x000d__x000a_23PF Defect management for A15 development_x000d__x000a_"/>
    <m/>
  </r>
  <r>
    <x v="0"/>
    <s v="PJ05DEF00-283"/>
    <n v="628483"/>
    <s v="[System UI] &quot;Apps&quot; settings list scrolls down automatically when &quot;Back&quot; button is selected while &quot;Linkage&quot; setting screen is active"/>
    <s v="kpt_gaikwad_pr"/>
    <x v="5"/>
    <s v="CLOSED"/>
    <x v="20"/>
    <x v="2"/>
    <s v="OBU for OSV -&gt; Out-of-Test Case Detection"/>
    <s v="A14_A15_OSV"/>
    <s v="A15_OSV"/>
    <s v="A15OSV_INFLOW_2025_WK46"/>
    <s v="A15OSV_OUTFLOW_2026_WK5"/>
    <s v="DVT_OutOfScope"/>
    <s v="KPIT_2026_WK05_Out"/>
    <s v="OBU_to_DEV_Handover_Complete"/>
    <s v="R1591_LRT"/>
    <s v="T90X"/>
    <m/>
    <m/>
    <m/>
    <m/>
    <m/>
    <m/>
    <m/>
    <m/>
    <m/>
    <m/>
    <m/>
    <m/>
    <s v="PJ05DEF00"/>
    <x v="0"/>
    <s v="software"/>
    <s v="hm_izaki_ki"/>
    <s v="23PF A15é–‹ç™ºå‘ã‘ä¸å…·åˆç®¡ç†_x000d__x000a_23PF Defect management for A15 development_x000d__x000a_"/>
    <m/>
  </r>
  <r>
    <x v="0"/>
    <s v="PJ05DEF00-281"/>
    <n v="628544"/>
    <s v="[CarMediaApp] Previous entered text is displayed on search input field of Spotify search after pressing back button twice from MCS and relaunching Spotify search screen"/>
    <s v="kpt_gahile_pr"/>
    <x v="10"/>
    <s v="CLOSED"/>
    <x v="21"/>
    <x v="1"/>
    <s v="OBU for OSV -&gt; Out-of-Test Case Detection"/>
    <s v="A14_A15_OSV"/>
    <s v="A15_OSV"/>
    <s v="A15OSV_INFLOW_2025_WK45"/>
    <s v="A15OSV_OUTFLOW_2026_WK6"/>
    <s v="DVT_OutOfScope"/>
    <s v="KPIT_1502_s34_Final_Planned"/>
    <s v="KPIT_2026_WK06_Out"/>
    <s v="OBU_to_DEV_Handover_Complete"/>
    <s v="R1591_LRT"/>
    <s v="T90X"/>
    <m/>
    <m/>
    <m/>
    <m/>
    <m/>
    <m/>
    <m/>
    <m/>
    <m/>
    <m/>
    <m/>
    <s v="PJ05DEF00"/>
    <x v="0"/>
    <s v="software"/>
    <s v="hm_izaki_ki"/>
    <s v="23PF A15é–‹ç™ºå‘ã‘ä¸å…·åˆç®¡ç†_x000d__x000a_23PF Defect management for A15 development_x000d__x000a_"/>
    <m/>
  </r>
  <r>
    <x v="0"/>
    <s v="PJ05DEF00-280"/>
    <n v="628472"/>
    <s v="[PRM] &quot;Finish setting up your profile&quot; is displayed partially along with &quot;Do not show this again&quot; options of Profile Setup notification on &quot;Switching to Owner&quot; screen"/>
    <s v="kpt_khilare_su"/>
    <x v="12"/>
    <s v="Waiting"/>
    <x v="22"/>
    <x v="2"/>
    <s v="OBU for OSV -&gt; Out-of-Test Case Detection"/>
    <s v="A14_A15_OSV"/>
    <s v="A15_OSV"/>
    <s v="A15_OSV_OBU_Defect_Triaged"/>
    <s v="A15_OSV_OBU_Defect_Triaged_Fix_Required"/>
    <s v="A15OSV_INFLOW_2025_WK45"/>
    <s v="OBU_to_DEV_Handover_Complete"/>
    <s v="R1591_LRT"/>
    <s v="T90X"/>
    <m/>
    <m/>
    <m/>
    <m/>
    <m/>
    <m/>
    <m/>
    <m/>
    <m/>
    <m/>
    <m/>
    <m/>
    <m/>
    <s v="PJ05DEF00"/>
    <x v="0"/>
    <s v="software"/>
    <s v="hm_izaki_ki"/>
    <s v="23PF A15é–‹ç™ºå‘ã‘ä¸å…·åˆç®¡ç†_x000d__x000a_23PF Defect management for A15 development_x000d__x000a_"/>
    <m/>
  </r>
  <r>
    <x v="0"/>
    <s v="PJ05DEF00-279"/>
    <n v="628460"/>
    <s v="[KEY] &quot;Choose input method&quot; popup is displayed for a moment when &quot;Change Profile&quot; button is selected from Header"/>
    <s v="kpt_m_re"/>
    <x v="13"/>
    <s v="INVESTIGATING OUTSIDE"/>
    <x v="23"/>
    <x v="2"/>
    <s v="OBU for OSV -&gt; Out-of-Test Case Detection"/>
    <s v="A14_A15_OSV"/>
    <s v="A15_OSV"/>
    <s v="A15OSV_INFLOW_2025_WK45"/>
    <s v="A15OSV_OUTFLOW_2026_WK7"/>
    <s v="KPIT_2026_WK07_Out"/>
    <s v="KPIT_WK07_Out"/>
    <s v="OBU_to_DEV_Handover_Complete"/>
    <s v="R1591_LRT"/>
    <s v="T90X"/>
    <m/>
    <m/>
    <m/>
    <m/>
    <m/>
    <m/>
    <m/>
    <m/>
    <m/>
    <m/>
    <m/>
    <m/>
    <s v="PJ05DEF00"/>
    <x v="0"/>
    <s v="software"/>
    <s v="hm_izaki_ki"/>
    <s v="23PF A15é–‹ç™ºå‘ã‘ä¸å…·åˆç®¡ç†_x000d__x000a_23PF Defect management for A15 development_x000d__x000a_"/>
    <m/>
  </r>
  <r>
    <x v="0"/>
    <s v="PJ05DEF00-277"/>
    <n v="628224"/>
    <s v="[System UI] General Settings app shortcut in MCS is not retaining in Highlighted state while transition to Wifi Screen from Connections Screen"/>
    <s v="kpt_khilare_su"/>
    <x v="13"/>
    <s v="IN INTEGRATION REVIEW"/>
    <x v="24"/>
    <x v="2"/>
    <s v="OBU for OSV -&gt; Out-of-Test Case Detection"/>
    <s v="A14_A15_OSV"/>
    <s v="A15_OSV"/>
    <s v="A15OSV_INFLOW_2025_WK45"/>
    <s v="A15OSV_OUTFLOW_2026_WK6"/>
    <s v="DVT_InScope"/>
    <s v="KPIT_1502_s34_Final_Planned"/>
    <s v="KPIT_2026_WK06_Out"/>
    <s v="KPIT_2026_WK07_Out"/>
    <s v="KPIT_WK06_Out"/>
    <s v="OBU_to_DEV_Handover_Complete"/>
    <s v="R1591_LRT"/>
    <s v="T90X"/>
    <m/>
    <m/>
    <m/>
    <m/>
    <m/>
    <m/>
    <m/>
    <m/>
    <m/>
    <s v="PJ05DEF00"/>
    <x v="0"/>
    <s v="software"/>
    <s v="hm_izaki_ki"/>
    <s v="23PF A15é–‹ç™ºå‘ã‘ä¸å…·åˆç®¡ç†_x000d__x000a_23PF Defect management for A15 development_x000d__x000a_"/>
    <m/>
  </r>
  <r>
    <x v="0"/>
    <s v="PJ05DEF00-276"/>
    <n v="628206"/>
    <s v="[System UI] &quot;Choose Input Method&quot; popup reappears on &quot;Data Connection Options&quot; settings screen when &quot;No Network Connectivity&quot; is selected from notification list"/>
    <s v="kpt_khilare_su"/>
    <x v="8"/>
    <s v="Waiting"/>
    <x v="25"/>
    <x v="2"/>
    <s v="OBU for OSV -&gt; Out-of-Test Case Detection"/>
    <s v="A14_A15_OSV"/>
    <s v="A15_OSV"/>
    <s v="A15_OSV_OBU_Defect_Triaged"/>
    <s v="A15_OSV_OBU_Defect_Triaged_Rebase_required"/>
    <s v="A15OSV_INFLOW_2025_WK45"/>
    <s v="OBU_to_DEV_Handover_Complete"/>
    <s v="R1591_LRT"/>
    <s v="T90X"/>
    <m/>
    <m/>
    <m/>
    <m/>
    <m/>
    <m/>
    <m/>
    <m/>
    <m/>
    <m/>
    <m/>
    <m/>
    <m/>
    <s v="PJ05DEF00"/>
    <x v="0"/>
    <s v="software"/>
    <s v="hm_izaki_ki"/>
    <s v="23PF A15é–‹ç™ºå‘ã‘ä¸å…·åˆç®¡ç†_x000d__x000a_23PF Defect management for A15 development_x000d__x000a_"/>
    <m/>
  </r>
  <r>
    <x v="0"/>
    <s v="PJ05DEF00-275"/>
    <n v="628085"/>
    <s v="[SUW] &quot;New profile&quot; text is displayed on input text field on &quot;Name your profile&quot; screen while creating the user1 profile"/>
    <s v="kpt_shrungare_ja"/>
    <x v="13"/>
    <s v="INVESTIGATING OUTSIDE"/>
    <x v="26"/>
    <x v="2"/>
    <s v="OBU for OSV -&gt; LRT"/>
    <s v="A14_A15_OSV"/>
    <s v="A15_OSV"/>
    <s v="A15OSV_INFLOW_2025_WK45"/>
    <s v="A15OSV_OUTFLOW_2025_WK46"/>
    <s v="KPIT_1501_s34_Pre1_Planned"/>
    <s v="KPIT_1502_s34_Pre1_Planned"/>
    <s v="KPIT_WK46_Out"/>
    <s v="OBU_to_DEV_Handover_Complete"/>
    <s v="R1591_LRT"/>
    <s v="T90X"/>
    <m/>
    <m/>
    <m/>
    <m/>
    <m/>
    <m/>
    <m/>
    <m/>
    <m/>
    <m/>
    <m/>
    <s v="PJ05DEF00"/>
    <x v="0"/>
    <s v="software"/>
    <s v="hm_izaki_ki"/>
    <s v="23PF A15é–‹ç™ºå‘ã‘ä¸å…·åˆç®¡ç†_x000d__x000a_23PF Defect management for A15 development_x000d__x000a_"/>
    <m/>
  </r>
  <r>
    <x v="0"/>
    <s v="PJ05DEF00-269"/>
    <n v="627767"/>
    <s v="[KEY] Software Keyboard is not displayed after tapping &quot;Back&quot; button from MCS on Google Voice input screen"/>
    <s v="kpt_m_re"/>
    <x v="11"/>
    <s v="IN INTEGRATION REVIEW"/>
    <x v="27"/>
    <x v="2"/>
    <s v="OBU for OSV -&gt; Out-of-Test Case Detection"/>
    <s v="A14_A15_OSV"/>
    <s v="A15_OSV"/>
    <s v="A15OSV_INFLOW_2025_WK45"/>
    <s v="A15OSV_OUTFLOW_2026_WK6"/>
    <s v="DVT_OutOfScope"/>
    <s v="KPIT_2026_WK06_Out"/>
    <s v="KPIT_WK06_Out"/>
    <s v="OBU_to_DEV_Handover_Complete"/>
    <s v="R1591_LRT"/>
    <s v="T90X"/>
    <m/>
    <m/>
    <m/>
    <m/>
    <m/>
    <m/>
    <m/>
    <m/>
    <m/>
    <m/>
    <m/>
    <s v="PJ05DEF00"/>
    <x v="0"/>
    <s v="software"/>
    <s v="hm_izaki_ki"/>
    <s v="23PF A15é–‹ç™ºå‘ã‘ä¸å…·åˆç®¡ç†_x000d__x000a_23PF Defect management for A15 development_x000d__x000a_"/>
    <m/>
  </r>
  <r>
    <x v="0"/>
    <s v="PJ05DEF00-268"/>
    <n v="627422"/>
    <s v="[SUW] &quot;Enhance the ride with Apps&quot; screen is not displayed when &quot;Skip&quot; is selected  on &quot;Google Sign in&quot; screen"/>
    <s v="kpt_gahile_pr"/>
    <x v="10"/>
    <s v="CLOSED"/>
    <x v="28"/>
    <x v="1"/>
    <s v="OBU for OSV -&gt; LRT"/>
    <s v="A14_A15_OSV"/>
    <s v="A15_OSV"/>
    <s v="A15OSV_INFLOW_2025_WK45"/>
    <s v="A15OSV_OUTFLOW_2025_WK46"/>
    <s v="DVT_OutOfScope"/>
    <s v="KPIT_1501_s34_Pre1_Planned"/>
    <s v="KPIT_Export"/>
    <s v="KPIT_WK46_Out"/>
    <s v="OBU_to_DEV_Handover_Complete"/>
    <s v="R1591_LRT"/>
    <s v="SetupWizard"/>
    <s v="T90X"/>
    <m/>
    <m/>
    <m/>
    <m/>
    <m/>
    <m/>
    <m/>
    <m/>
    <m/>
    <s v="PJ05DEF00"/>
    <x v="0"/>
    <s v="software"/>
    <s v="hm_izaki_ki"/>
    <s v="23PF A15é–‹ç™ºå‘ã‘ä¸å…·åˆç®¡ç†_x000d__x000a_23PF Defect management for A15 development_x000d__x000a_"/>
    <m/>
  </r>
  <r>
    <x v="0"/>
    <s v="PJ05DEF00-267"/>
    <n v="627522"/>
    <s v="[PRM] User switching screen is displayed and taking time to login when PIN is entered on Lock screen"/>
    <s v="kpt_khilare_su"/>
    <x v="13"/>
    <s v="Waiting"/>
    <x v="29"/>
    <x v="1"/>
    <s v="OBU for OSV -&gt; Out-of-Test Case Detection"/>
    <s v="A14_A15_OSV"/>
    <s v="A15_OSV"/>
    <s v="A15_OSV_OBU_Defect_Triaged"/>
    <s v="A15_OSV_OBU_Defect_Triaged_Fix_Required"/>
    <s v="A15OSV_INFLOW_2025_WK45"/>
    <s v="OBU_to_DEV_Handover_Complete"/>
    <s v="R1591_LRT"/>
    <s v="T90X"/>
    <m/>
    <m/>
    <m/>
    <m/>
    <m/>
    <m/>
    <m/>
    <m/>
    <m/>
    <m/>
    <m/>
    <m/>
    <m/>
    <s v="PJ05DEF00"/>
    <x v="0"/>
    <s v="software"/>
    <s v="hm_izaki_ki"/>
    <s v="23PF A15é–‹ç™ºå‘ã‘ä¸å…·åˆç®¡ç†_x000d__x000a_23PF Defect management for A15 development_x000d__x000a_"/>
    <m/>
  </r>
  <r>
    <x v="0"/>
    <s v="PJ05DEF00-266"/>
    <n v="627419"/>
    <s v="[SUW] Black screen is displayed on ICB after selecting &quot;Next&quot; on &quot;You're signed in&quot; Google screen"/>
    <s v="kpt_m_re"/>
    <x v="6"/>
    <s v="INVESTIGATING OUTSIDE"/>
    <x v="30"/>
    <x v="0"/>
    <s v="OBU for OSV -&gt; LRT"/>
    <s v="A14_A15_OSV"/>
    <s v="A15_OSV"/>
    <s v="A15OSV_INFLOW_2025_WK45"/>
    <s v="A15OSV_OUTFLOW_2025_WK46"/>
    <s v="DVT_OutOfScope"/>
    <s v="KPIT_1501_s34_Pre1_Planned"/>
    <s v="KPIT_Export"/>
    <s v="KPIT_WK46_Out"/>
    <s v="OBU_to_DEV_Handover_Complete"/>
    <s v="R1591_LRT"/>
    <s v="T90X"/>
    <m/>
    <m/>
    <m/>
    <m/>
    <m/>
    <m/>
    <m/>
    <m/>
    <m/>
    <m/>
    <s v="PJ05DEF00"/>
    <x v="0"/>
    <s v="software"/>
    <s v="hm_izaki_ki"/>
    <s v="23PF A15é–‹ç™ºå‘ã‘ä¸å…·åˆç®¡ç†_x000d__x000a_23PF Defect management for A15 development_x000d__x000a_"/>
    <m/>
  </r>
  <r>
    <x v="0"/>
    <s v="PJ05DEF00-264"/>
    <n v="627275"/>
    <s v="[Personal Setting] &quot;Traffic Sign Recognition System Display Setting&quot; option is not displayed in &quot;Driver Assist System Setup&quot; screen when OS restart is performed while &quot;Driver Assist System Setup&quot; screen is active"/>
    <s v="kpt_gaikwad_pr"/>
    <x v="5"/>
    <s v="CLOSED"/>
    <x v="31"/>
    <x v="3"/>
    <s v="OBU for OSV -&gt; Out-of-Test Case Detection"/>
    <s v="A14_A15_OSV"/>
    <s v="A15_OSV"/>
    <s v="A15OSV_INFLOW_2025_WK44"/>
    <s v="A15OSV_OUTFLOW_2025_WK48"/>
    <s v="A15OSV_Planned_25WK48"/>
    <s v="DVT_OutOfScope"/>
    <s v="KPIT_1501_s34_Final_Planned"/>
    <s v="KPIT_Export"/>
    <s v="KPIT_WK48_Out"/>
    <s v="OBU_to_DEV_Handover_Complete"/>
    <s v="PersonalSettingV5"/>
    <s v="R1591_LRT"/>
    <s v="T90X"/>
    <m/>
    <m/>
    <m/>
    <m/>
    <m/>
    <m/>
    <m/>
    <m/>
    <s v="PJ05DEF00"/>
    <x v="0"/>
    <s v="software"/>
    <s v="hm_izaki_ki"/>
    <s v="23PF A15é–‹ç™ºå‘ã‘ä¸å…·åˆç®¡ç†_x000d__x000a_23PF Defect management for A15 development_x000d__x000a_"/>
    <m/>
  </r>
  <r>
    <x v="0"/>
    <s v="PJ05DEF00-260"/>
    <n v="626839"/>
    <s v="[System UI] &quot;Google Play&quot; screen scrollbar is not getting scroll till end on the &quot;Google Play&quot; screen when scrolling while &quot;Google Play&quot; screen is active"/>
    <s v="kpt_m_re"/>
    <x v="4"/>
    <s v="IN INVESTIGATING"/>
    <x v="32"/>
    <x v="1"/>
    <s v="OBU for OSV -&gt; Out-of-Test Case Detection"/>
    <s v="A14_A15_OSV"/>
    <s v="A15_OSV"/>
    <s v="A15_OSV_OBU_Defect_Triaged"/>
    <s v="A15_OSV_OBU_Defect_Triaged_Corner_case"/>
    <s v="A15_OSV_OBU_Defect_Triaged_Fix_Required"/>
    <s v="A15OSV_INFLOW_2025_WK44"/>
    <s v="OBU_to_DEV_Handover_Complete"/>
    <s v="R1591_LRT"/>
    <s v="T90X"/>
    <m/>
    <m/>
    <m/>
    <m/>
    <m/>
    <m/>
    <m/>
    <m/>
    <m/>
    <m/>
    <m/>
    <m/>
    <s v="PJ05DEF00"/>
    <x v="0"/>
    <s v="software"/>
    <s v="hm_izaki_ki"/>
    <s v="23PF A15é–‹ç™ºå‘ã‘ä¸å…·åˆç®¡ç†_x000d__x000a_23PF Defect management for A15 development_x000d__x000a_"/>
    <m/>
  </r>
  <r>
    <x v="0"/>
    <s v="PJ05DEF00-259"/>
    <n v="626701"/>
    <s v="[SUW] Black screen is displayed on ICB after selecting &quot;Start&quot; button on &quot;Finish profile&quot; screen"/>
    <s v="kpt_katta_pa"/>
    <x v="0"/>
    <s v="INVESTIGATING OUTSIDE"/>
    <x v="33"/>
    <x v="0"/>
    <s v="OBU for OSV -&gt; Out-of-Test Case Detection"/>
    <s v="A14_A15_OSV"/>
    <s v="A15_OSV"/>
    <s v="A15OSV_INFLOW_2025_WK45"/>
    <s v="A15OSV_OUTFLOW_2025_WK50"/>
    <s v="KPIT_1501_s34_Final_Planned"/>
    <s v="KPIT_WK50_Out"/>
    <s v="OBU_to_DEV_Handover_Complete"/>
    <s v="R1591_LRT"/>
    <s v="T90X"/>
    <m/>
    <m/>
    <m/>
    <m/>
    <m/>
    <m/>
    <m/>
    <m/>
    <m/>
    <m/>
    <m/>
    <m/>
    <s v="PJ05DEF00"/>
    <x v="0"/>
    <s v="software"/>
    <s v="hm_izaki_ki"/>
    <s v="23PF A15é–‹ç™ºå‘ã‘ä¸å…·åˆç®¡ç†_x000d__x000a_23PF Defect management for A15 development_x000d__x000a_"/>
    <m/>
  </r>
  <r>
    <x v="0"/>
    <s v="PJ05DEF00-258"/>
    <n v="626652"/>
    <s v="[System UI] &quot;Google Assistant&quot; settings list scrolls down automatically when &quot;Back&quot; button is selected while &quot;Assistant languages&quot; settings screen is active"/>
    <s v="kpt_m_re"/>
    <x v="5"/>
    <s v="CLOSE CONFIRMATION"/>
    <x v="34"/>
    <x v="2"/>
    <s v="OBU for OSV -&gt; Out-of-Test Case Detection"/>
    <s v="A14_A15_OSV"/>
    <s v="A15_OSV"/>
    <s v="A15OSV_INFLOW_2025_WK44"/>
    <s v="A15OSV_OUTFLOW_2026_WK6"/>
    <s v="DVT_OutOfScope"/>
    <s v="KPIT_2026_WK06_Out"/>
    <s v="OBU_to_DEV_Handover_Complete"/>
    <s v="R1591_LRT"/>
    <s v="T90X"/>
    <s v="åŒä»¶_Won'tFix"/>
    <m/>
    <m/>
    <m/>
    <m/>
    <m/>
    <m/>
    <m/>
    <m/>
    <m/>
    <m/>
    <m/>
    <s v="PJ05DEF00"/>
    <x v="0"/>
    <s v="software"/>
    <s v="hm_izaki_ki"/>
    <s v="23PF A15é–‹ç™ºå‘ã‘ä¸å…·åˆç®¡ç†_x000d__x000a_23PF Defect management for A15 development_x000d__x000a_"/>
    <m/>
  </r>
  <r>
    <x v="0"/>
    <s v="PJ05DEF00-256"/>
    <n v="626623"/>
    <s v="[KEY]  &quot;Choose Input Method&quot; pop-up reappears on profile selection screen when Change Profile option is selected on Notification screen"/>
    <s v="kpt_khilare_su"/>
    <x v="2"/>
    <s v="Waiting"/>
    <x v="35"/>
    <x v="2"/>
    <s v="OBU for OSV -&gt; Out-of-Test Case Detection"/>
    <s v="A14_A15_OSV"/>
    <s v="A15_OSV"/>
    <s v="A15_OSV_OBU_Defect_Triaged"/>
    <s v="A15_OSV_OBU_Defect_Triaged_Fix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252"/>
    <n v="626496"/>
    <s v="[System UI] Bluetooth disable confirmation popup is not terminated when Google Assistant VR is initiated from MCS"/>
    <s v="kpt_m_re"/>
    <x v="6"/>
    <s v="IN INTEGRATION REVIEW"/>
    <x v="36"/>
    <x v="1"/>
    <s v="OBU for OSV -&gt; Out-of-Test Case Detection"/>
    <s v="A14_A15_OSV"/>
    <s v="A15_OSV"/>
    <s v="A15OSV_INFLOW_2025_WK45"/>
    <s v="A15OSV_OUTFLOW_2026_WK6"/>
    <s v="DVT_OutOfScope"/>
    <s v="KPIT_2026_WK06_Out"/>
    <s v="KPIT_WK06_Out"/>
    <s v="OBU_to_DEV_Handover_Complete"/>
    <s v="R1591_LRT"/>
    <s v="T90X"/>
    <m/>
    <m/>
    <m/>
    <m/>
    <m/>
    <m/>
    <m/>
    <m/>
    <m/>
    <m/>
    <m/>
    <s v="PJ05DEF00"/>
    <x v="0"/>
    <s v="software"/>
    <s v="hm_izaki_ki"/>
    <s v="23PF A15é–‹ç™ºå‘ã‘ä¸å…·åˆç®¡ç†_x000d__x000a_23PF Defect management for A15 development_x000d__x000a_"/>
    <m/>
  </r>
  <r>
    <x v="0"/>
    <s v="PJ05DEF00-246"/>
    <n v="626060"/>
    <s v="[PRM] &quot;Try again in 30 seconds&quot; message is not displayed after entering incorrect PIN for 5 times on lock screen"/>
    <s v="kpt_v_bo"/>
    <x v="9"/>
    <s v="IN INVESTIGATING"/>
    <x v="37"/>
    <x v="1"/>
    <s v="OBU for OSV -&gt; LRT"/>
    <s v="A14_A15_OSV"/>
    <s v="A15_OSV"/>
    <s v="A15OSV_INFLOW_2025_WK44"/>
    <s v="A15OSV_OUTFLOW_2025_WK47"/>
    <s v="A15OSV_Planned_26WK07"/>
    <s v="A15OSV_Planned_26WK08"/>
    <s v="KPIT_1501_s34_Pre1_Planned"/>
    <s v="KPIT_2026_WK07_Planned"/>
    <s v="KPIT_2026_WK08_Planned"/>
    <s v="KPIT_2026_WK09_Planned"/>
    <s v="KPIT_Export"/>
    <s v="OBU_to_DEV_Handover_Complete"/>
    <s v="R1591_LRT"/>
    <s v="T90X"/>
    <m/>
    <m/>
    <m/>
    <m/>
    <m/>
    <m/>
    <m/>
    <s v="PJ05DEF00"/>
    <x v="0"/>
    <s v="software"/>
    <s v="hm_izaki_ki"/>
    <s v="23PF A15é–‹ç™ºå‘ã‘ä¸å…·åˆç®¡ç†_x000d__x000a_23PF Defect management for A15 development_x000d__x000a_"/>
    <m/>
  </r>
  <r>
    <x v="0"/>
    <s v="PJ05DEF00-243"/>
    <n v="625899"/>
    <s v="[SPCCP] Screen flickers on password screen after selecting 'Apple CarPlay' shortcut from MCS while 'Choose input method' popup is active"/>
    <s v="kpt_dhande_ga"/>
    <x v="10"/>
    <s v="Waiting"/>
    <x v="38"/>
    <x v="2"/>
    <s v="OBU for OSV -&gt; Out-of-Test Case Detection"/>
    <s v="A14_A15_OSV"/>
    <s v="A15_OSV"/>
    <s v="A15_OSV_OBU_Defect_Triaged"/>
    <s v="A15_OSV_OBU_Defect_Triaged_Rebase_required"/>
    <s v="A15OSV_INFLOW_2025_WK44"/>
    <s v="KPIT_Export"/>
    <s v="OBU_to_DEV_Handover_Complete"/>
    <s v="R1591_LRT"/>
    <s v="T90X"/>
    <m/>
    <m/>
    <m/>
    <m/>
    <m/>
    <m/>
    <m/>
    <m/>
    <m/>
    <m/>
    <m/>
    <m/>
    <s v="PJ05DEF00"/>
    <x v="0"/>
    <s v="software"/>
    <s v="hm_izaki_ki"/>
    <s v="23PF A15é–‹ç™ºå‘ã‘ä¸å…·åˆç®¡ç†_x000d__x000a_23PF Defect management for A15 development_x000d__x000a_"/>
    <m/>
  </r>
  <r>
    <x v="0"/>
    <s v="PJ05DEF00-237"/>
    <n v="624513"/>
    <s v="[PRM] ICB Display freezes along with blank &quot;MCS&quot; &amp; &quot;B-Zone&quot; when profile is switched from Owner-&gt;Guest "/>
    <s v="kpt_shimpi_su"/>
    <x v="13"/>
    <s v="IN INVESTIGATING"/>
    <x v="39"/>
    <x v="0"/>
    <s v="OBU for OSV -&gt; Out-of-Test Case Detection"/>
    <s v="2026_Sprint2_Planned"/>
    <s v="A14_A15_OSV"/>
    <s v="A15_OSV"/>
    <s v="A15OSV_INFLOW_2025_WK44"/>
    <s v="KPIT_1501_s34_Final_Planned"/>
    <s v="KPIT_1502_s34_Pre1_Planned"/>
    <s v="KPIT_2026_WK09_Planned"/>
    <s v="OBU_to_DEV_Handover_Complete"/>
    <s v="R1591_LRT"/>
    <s v="T90X"/>
    <m/>
    <m/>
    <m/>
    <m/>
    <m/>
    <m/>
    <m/>
    <m/>
    <m/>
    <m/>
    <m/>
    <s v="PJ05DEF00"/>
    <x v="0"/>
    <s v="software"/>
    <s v="hm_izaki_ki"/>
    <s v="23PF A15é–‹ç™ºå‘ã‘ä¸å…·åˆç®¡ç†_x000d__x000a_23PF Defect management for A15 development_x000d__x000a_"/>
    <m/>
  </r>
  <r>
    <x v="0"/>
    <s v="PJ05DEF00-235"/>
    <n v="624511"/>
    <s v="[System UI] &quot;Uninstalling Spotifyâ€¦&quot; popup is not displayed fully and shifted up for a moment while uninstalling is in progress"/>
    <s v="kpt_m_re"/>
    <x v="13"/>
    <s v="[IN INVESTIGATING]APPLY FOR CLOSE"/>
    <x v="40"/>
    <x v="2"/>
    <s v="OBU for OSV -&gt; Out-of-Test Case Detection"/>
    <s v="A14_A15_OSV"/>
    <s v="A15_OSV"/>
    <s v="A15_OSV_OBU_Defect_Triaged"/>
    <s v="A15_OSV_OBU_Defect_Triaged_NoFix"/>
    <s v="A15OSV_INFLOW_2025_WK44"/>
    <s v="A15OSV_OUTFLOW_2026_WK6"/>
    <s v="DVT_OutOfScope"/>
    <s v="KPIT_2026_WK06_Out"/>
    <s v="OBU_to_DEV_Handover_Complete"/>
    <s v="R1591_LRT"/>
    <s v="T90X"/>
    <m/>
    <m/>
    <m/>
    <m/>
    <m/>
    <m/>
    <m/>
    <m/>
    <m/>
    <m/>
    <s v="PJ05DEF00"/>
    <x v="0"/>
    <s v="software"/>
    <s v="hm_izaki_ki"/>
    <s v="23PF A15é–‹ç™ºå‘ã‘ä¸å…·åˆç®¡ç†_x000d__x000a_23PF Defect management for A15 development_x000d__x000a_"/>
    <m/>
  </r>
  <r>
    <x v="0"/>
    <s v="PJ05DEF00-234"/>
    <n v="624379"/>
    <s v="[USB] iPod playback is not resumed when volume knob is pressed(OFF-&gt;ON) after battery cycle is performed"/>
    <s v="kpt_dixit_am"/>
    <x v="8"/>
    <s v="Waiting"/>
    <x v="41"/>
    <x v="1"/>
    <s v="OBU for OSV -&gt; Out-of-Test Case Detection"/>
    <s v="A14_A15_OSV"/>
    <s v="A15_OSV"/>
    <s v="A15_OSV_OBU_Defect_Triaged"/>
    <s v="A15_OSV_OBU_Defect_Triaged_Rebase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233"/>
    <n v="624378"/>
    <s v="[KEY] Voice input screen is not displayed when microphone icon is pressed on Keyboard"/>
    <s v="kpt_khilare_su"/>
    <x v="8"/>
    <s v="Waiting"/>
    <x v="42"/>
    <x v="1"/>
    <s v="OBU for OSV -&gt; Out-of-Test Case Detection"/>
    <s v="A14_A15_OSV"/>
    <s v="A15_OSV"/>
    <s v="A15_OSV_OBU_Defect_Triaged"/>
    <s v="A15_OSV_OBU_Defect_Triaged_Fix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227"/>
    <n v="623843"/>
    <s v="[PRM] Primary authentication screen is displayed for a moment before disclaimer popup when user switching is performed from Owner-&gt;User1"/>
    <s v="kpt_patil_di"/>
    <x v="13"/>
    <s v="CLOSE CONFIRMATION"/>
    <x v="43"/>
    <x v="1"/>
    <s v="OBU for OSV -&gt; Out-of-Test Case Detection"/>
    <s v="A14_A15_OSV"/>
    <s v="A15_OSV"/>
    <s v="A15_OSV_OBU_Defect_Triaged"/>
    <s v="A15_OSV_OBU_Defect_Triaged_NoFix"/>
    <s v="A15OSV_INFLOW_2025_WK44"/>
    <s v="A15OSV_OUTFLOW_2026_WK7"/>
    <s v="DVT_OutOfScope"/>
    <s v="KPIT_2026_WK07_Out"/>
    <s v="KPIT_Export"/>
    <s v="OBU_to_DEV_Handover_Complete"/>
    <s v="R1591_LRT"/>
    <s v="T90X"/>
    <m/>
    <m/>
    <m/>
    <m/>
    <m/>
    <m/>
    <m/>
    <m/>
    <m/>
    <s v="PJ05DEF00"/>
    <x v="0"/>
    <s v="software"/>
    <s v="hm_izaki_ki"/>
    <s v="23PF A15é–‹ç™ºå‘ã‘ä¸å…·åˆç®¡ç†_x000d__x000a_23PF Defect management for A15 development_x000d__x000a_"/>
    <m/>
  </r>
  <r>
    <x v="0"/>
    <s v="PJ05DEF00-225"/>
    <n v="623809"/>
    <s v="[CT] &quot;CabinTalk is not available while other features are using audio&quot; popup is displayed continuously when CabinTalk app is selected from MCS"/>
    <s v="kpt_s_ak"/>
    <x v="13"/>
    <s v="IN INVESTIGATING"/>
    <x v="44"/>
    <x v="1"/>
    <s v="OBU for OSV -&gt; Out-of-Test Case Detection"/>
    <s v="A14_A15_OSV"/>
    <s v="A15_OSV"/>
    <s v="A15OSV_INFLOW_2025_WK44"/>
    <s v="OBU_to_DEV_Handover_Complete"/>
    <s v="R1591_LRT"/>
    <s v="T90X"/>
    <m/>
    <m/>
    <m/>
    <m/>
    <m/>
    <m/>
    <m/>
    <m/>
    <m/>
    <m/>
    <m/>
    <m/>
    <m/>
    <m/>
    <m/>
    <s v="PJ05DEF00"/>
    <x v="0"/>
    <s v="software"/>
    <s v="hm_izaki_ki"/>
    <s v="23PF A15é–‹ç™ºå‘ã‘ä¸å…·åˆç®¡ç†_x000d__x000a_23PF Defect management for A15 development_x000d__x000a_"/>
    <m/>
  </r>
  <r>
    <x v="0"/>
    <s v="PJ05DEF00-219"/>
    <n v="620845"/>
    <s v="[WF] Keyboard is not dismissed when &quot;Done&quot;(âœ”) button is selected on Keyboard on Add network screen"/>
    <s v="kpt_singh_sa"/>
    <x v="8"/>
    <s v="IN INTEGRATION REVIEW"/>
    <x v="45"/>
    <x v="1"/>
    <s v="OBU for OSV -&gt; LRT"/>
    <s v="A14_A15_OSV"/>
    <s v="A15_OSV"/>
    <s v="A15OSV_INFLOW_2025_WK44"/>
    <s v="A15OSV_OUTFLOW_2025_WK47"/>
    <s v="DVT_InScope"/>
    <s v="KPIT_1502_s34_Pre1_Planned"/>
    <s v="KPIT_Export"/>
    <s v="KPIT_WK47_Out"/>
    <s v="OBU_to_DEV_Handover_Complete"/>
    <s v="R1591_LRT"/>
    <s v="T90X"/>
    <m/>
    <m/>
    <m/>
    <m/>
    <m/>
    <m/>
    <m/>
    <m/>
    <m/>
    <m/>
    <s v="PJ05DEF00"/>
    <x v="0"/>
    <s v="software"/>
    <s v="hm_izaki_ki"/>
    <s v="23PF A15é–‹ç™ºå‘ã‘ä¸å…·åˆç®¡ç†_x000d__x000a_23PF Defect management for A15 development_x000d__x000a_"/>
    <m/>
  </r>
  <r>
    <x v="0"/>
    <s v="PJ05DEF00-218"/>
    <n v="620735"/>
    <s v="[RWC] Footer Display(view mode icon ,Day/Night Icon, CTM Icon and caution message) along with Parking Sensor Area is displayed as blank in RWC screen while disclaimer popup is active"/>
    <s v="kpt_kalidoss_su"/>
    <x v="6"/>
    <s v="Waiting"/>
    <x v="46"/>
    <x v="1"/>
    <s v="OBU for OSV -&gt; Out-of-Test Case Detection"/>
    <s v="A14_A15_OSV"/>
    <s v="A15_OSV"/>
    <s v="A15_OSV_OBU_Defect_Triaged"/>
    <s v="A15_OSV_OBU_Defect_Triaged_Fix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217"/>
    <n v="620530"/>
    <s v="[PRM] 'Google' screen is displayed instead of 'Choose a Lock Type' screen when PIN is entered on Primary Authentication screen"/>
    <s v="kpt_khilare_su"/>
    <x v="10"/>
    <s v="Waiting"/>
    <x v="47"/>
    <x v="1"/>
    <s v="OBU for OSV -&gt; Out-of-Test Case Detection"/>
    <s v="A14_A15_OSV"/>
    <s v="A15_OSV"/>
    <s v="A15_OSV_OBU_Defect_Triaged"/>
    <s v="A15_OSV_OBU_Defect_Triaged_Fix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212"/>
    <n v="620176"/>
    <s v="[AC] 'OK' button on Play Store sign-in error popup is not aligned to center when logged in from Guest profile"/>
    <s v="kpt_walke_sh"/>
    <x v="11"/>
    <s v="CLOSED"/>
    <x v="48"/>
    <x v="2"/>
    <s v="OBU for OSV -&gt; Out-of-Test Case Detection"/>
    <s v="A14_A15_OSV"/>
    <s v="A15_OSV"/>
    <s v="A15_OSV_OBU_Defect_Triaged"/>
    <s v="A15_OSV_OBU_Defect_Triaged_NoFix"/>
    <s v="A15OSV_INFLOW_2025_WK42"/>
    <s v="A15OSV_OUTFLOW_2026_WK7"/>
    <s v="DVT_OutOfScope"/>
    <s v="KPIT_2026_WK07_Out"/>
    <s v="OBU_to_DEV_Handover_Complete"/>
    <s v="R1591_LRT"/>
    <s v="T90X"/>
    <m/>
    <m/>
    <m/>
    <m/>
    <m/>
    <m/>
    <m/>
    <m/>
    <m/>
    <m/>
    <s v="PJ05DEF00"/>
    <x v="0"/>
    <s v="software"/>
    <s v="hm_izaki_ki"/>
    <s v="23PF A15é–‹ç™ºå‘ã‘ä¸å…·åˆç®¡ç†_x000d__x000a_23PF Defect management for A15 development_x000d__x000a_"/>
    <m/>
  </r>
  <r>
    <x v="0"/>
    <s v="PJ05DEF00-211"/>
    <n v="620055"/>
    <s v="[MCS] 'Back' button is stuck and not operable from MCS when Prime video third party app is launched from home screen"/>
    <s v="kpt_khilare_su"/>
    <x v="6"/>
    <s v="Waiting"/>
    <x v="49"/>
    <x v="1"/>
    <s v="OBU for OSV -&gt; Out-of-Test Case Detection"/>
    <s v="A14_A15_OSV"/>
    <s v="A15_OSV"/>
    <s v="A15_OSV_OBU_Defect_Triaged"/>
    <s v="A15_OSV_OBU_Defect_Triaged_Rebase_required"/>
    <s v="A15OSV_INFLOW_2025_WK42"/>
    <s v="OBU_to_DEV_Handover_Complete"/>
    <s v="R1591_LRT"/>
    <s v="T90X"/>
    <m/>
    <m/>
    <m/>
    <m/>
    <m/>
    <m/>
    <m/>
    <m/>
    <m/>
    <m/>
    <m/>
    <m/>
    <m/>
    <s v="PJ05DEF00"/>
    <x v="0"/>
    <s v="software"/>
    <s v="hm_izaki_ki"/>
    <s v="23PF A15é–‹ç™ºå‘ã‘ä¸å…·åˆç®¡ç†_x000d__x000a_23PF Defect management for A15 development_x000d__x000a_"/>
    <m/>
  </r>
  <r>
    <x v="0"/>
    <s v="PJ05DEF00-209"/>
    <n v="620054"/>
    <s v="[BTA] &quot;No phone detected&quot; pop-up is displayed for a moment while searching for selected BT device from change device screen"/>
    <s v="kpt_tripathi_sa"/>
    <x v="13"/>
    <s v="[IN WORK]APPLY FOR CLOSE"/>
    <x v="50"/>
    <x v="1"/>
    <s v="OBU for OSV -&gt; Out-of-Test Case Detection"/>
    <s v="2026_Sprint2_Planned"/>
    <s v="A14_A15_OSV"/>
    <s v="A15_OSV"/>
    <s v="A15_OSV_OBU_Defect_Triaged"/>
    <s v="A15_OSV_OBU_Defect_Triaged_Corner_case"/>
    <s v="A15_OSV_OBU_Defect_Triaged_NoFix"/>
    <s v="A15OSV_INFLOW_2025_WK43"/>
    <s v="DVT_OutOfScope"/>
    <s v="KPIT_2026_WK09_Out"/>
    <s v="KPIT_Export"/>
    <s v="OBU_to_DEV_Handover_Complete"/>
    <s v="R1591_LRT"/>
    <s v="T90X"/>
    <m/>
    <m/>
    <m/>
    <m/>
    <m/>
    <m/>
    <m/>
    <m/>
    <s v="PJ05DEF00"/>
    <x v="0"/>
    <s v="software"/>
    <s v="hm_izaki_ki"/>
    <s v="23PF A15é–‹ç™ºå‘ã‘ä¸å…·åˆç®¡ç†_x000d__x000a_23PF Defect management for A15 development_x000d__x000a_"/>
    <m/>
  </r>
  <r>
    <x v="0"/>
    <s v="PJ05DEF00-207"/>
    <n v="619994"/>
    <s v="[MCS] 'Home' button is not operable from MCS on 'General settings' screen while B-zone is blank"/>
    <s v="kpt_m_re"/>
    <x v="11"/>
    <s v="IN INVESTIGATING"/>
    <x v="51"/>
    <x v="1"/>
    <s v="OBU for OSV -&gt; Out-of-Test Case Detection"/>
    <s v="A14_A15_OSV"/>
    <s v="A15_OSV"/>
    <s v="A15_OSV_OBU_Defect_Triaged"/>
    <s v="A15_OSV_OBU_Defect_Triaged_Corner_case"/>
    <s v="A15_OSV_OBU_Defect_Triaged_NoFix"/>
    <s v="A15OSV_INFLOW_2025_WK42"/>
    <s v="OBU_to_DEV_Handover_Complete"/>
    <s v="R1591_LRT"/>
    <s v="T90X"/>
    <m/>
    <m/>
    <m/>
    <m/>
    <m/>
    <m/>
    <m/>
    <m/>
    <m/>
    <m/>
    <m/>
    <m/>
    <s v="PJ05DEF00"/>
    <x v="0"/>
    <s v="software"/>
    <s v="hm_izaki_ki"/>
    <s v="23PF A15é–‹ç™ºå‘ã‘ä¸å…·åˆç®¡ç†_x000d__x000a_23PF Defect management for A15 development_x000d__x000a_"/>
    <m/>
  </r>
  <r>
    <x v="0"/>
    <s v="PJ05DEF00-206"/>
    <n v="620032"/>
    <s v="[AMFM] Preset Area and Channel frequency displayed as blank for a moment during launching of FM and switching to AM from MCS"/>
    <s v="kpt_patil_di"/>
    <x v="13"/>
    <s v="CLOSED"/>
    <x v="52"/>
    <x v="2"/>
    <s v="OBU for OSV -&gt; Out-of-Test Case Detection"/>
    <s v="A14_A15_OSV"/>
    <s v="A15_OSV"/>
    <s v="A15OSV_INFLOW_2025_WK43"/>
    <s v="A15OSV_OUTFLOW_2025_WK49"/>
    <s v="DVT_OutOfScope"/>
    <s v="KPIT_2026_WK06_Out"/>
    <s v="OBU_to_DEV_Handover_Complete"/>
    <s v="R1591_LRT"/>
    <s v="T90X"/>
    <m/>
    <m/>
    <m/>
    <m/>
    <m/>
    <m/>
    <m/>
    <m/>
    <m/>
    <m/>
    <m/>
    <m/>
    <s v="PJ05DEF00"/>
    <x v="0"/>
    <s v="software"/>
    <s v="hm_izaki_ki"/>
    <s v="23PF A15é–‹ç™ºå‘ã‘ä¸å…·åˆç®¡ç†_x000d__x000a_23PF Defect management for A15 development_x000d__x000a_"/>
    <m/>
  </r>
  <r>
    <x v="0"/>
    <s v="PJ05DEF00-204"/>
    <n v="619847"/>
    <s v="[SUW] Notification list screen continues to display for a moment when &quot;SUW Reopen Notification(Google as is)&quot; is selected from Notification list "/>
    <s v="kpt_pisal_ra"/>
    <x v="3"/>
    <s v="Waiting"/>
    <x v="53"/>
    <x v="2"/>
    <s v="OBU for OSV -&gt; Out-of-Test Case Detection"/>
    <s v="A14_A15_OSV"/>
    <s v="A15_OSV"/>
    <s v="A15_OSV_OBU_Defect_Triaged"/>
    <s v="A15_OSV_OBU_Defect_Triaged_Fix_Required"/>
    <s v="A15OSV_INFLOW_2025_WK42"/>
    <s v="OBU_to_DEV_Handover_Complete"/>
    <s v="R1591_LRT"/>
    <s v="SetupWizard"/>
    <s v="T90X"/>
    <m/>
    <m/>
    <m/>
    <m/>
    <m/>
    <m/>
    <m/>
    <m/>
    <m/>
    <m/>
    <m/>
    <m/>
    <s v="PJ05DEF00"/>
    <x v="0"/>
    <s v="software"/>
    <s v="hm_izaki_ki"/>
    <s v="23PF A15é–‹ç™ºå‘ã‘ä¸å…·åˆç®¡ç†_x000d__x000a_23PF Defect management for A15 development_x000d__x000a_"/>
    <m/>
  </r>
  <r>
    <x v="0"/>
    <s v="PJ05DEF00-198"/>
    <n v="619079"/>
    <s v="[Google Assistant] Microphone icon is displayed for a moment on &quot;Add Network&quot; screen when &quot;Google Assistant&quot; is initiated from MCS"/>
    <s v="kpt_khilare_su"/>
    <x v="14"/>
    <s v="Waiting"/>
    <x v="54"/>
    <x v="2"/>
    <s v="OBU for OSV -&gt; Out-of-Test Case Detection"/>
    <s v="A14_A15_OSV"/>
    <s v="A15_OSV"/>
    <s v="A15_OSV_OBU_Defect_Triaged"/>
    <s v="A15_OSV_OBU_Defect_Triaged_Fix_Required"/>
    <s v="A15OSV_INFLOW_2025_WK42"/>
    <s v="OBU_to_DEV_Handover_Complete"/>
    <s v="R1591_LRT"/>
    <s v="T90X"/>
    <m/>
    <m/>
    <m/>
    <m/>
    <m/>
    <m/>
    <m/>
    <m/>
    <m/>
    <m/>
    <m/>
    <m/>
    <m/>
    <s v="PJ05DEF00"/>
    <x v="0"/>
    <s v="software"/>
    <s v="hm_izaki_ki"/>
    <s v="23PF A15é–‹ç™ºå‘ã‘ä¸å…·åˆç®¡ç†_x000d__x000a_23PF Defect management for A15 development_x000d__x000a_"/>
    <m/>
  </r>
  <r>
    <x v="0"/>
    <s v="PJ05DEF00-196"/>
    <n v="618974"/>
    <s v="[AC]  &quot;Sign in to your Google Account&quot; pop up freezes while entering login credentials"/>
    <s v="kpt_nayak_ar"/>
    <x v="14"/>
    <s v="CLOSED"/>
    <x v="55"/>
    <x v="1"/>
    <s v="OBU for OSV -&gt; Out-of-Test Case Detection"/>
    <s v="3PA"/>
    <s v="3PA_KPIT_Out"/>
    <s v="A14_A15_OSV"/>
    <s v="A15_OSV"/>
    <s v="A15OSV_INFLOW_2025_WK42"/>
    <s v="A15OSV_OUTFLOW_2026_WK6"/>
    <s v="DVT_OutOfScope"/>
    <s v="GoogleIssue_Follow"/>
    <s v="KPIT_2026_WK05_Out"/>
    <s v="KPIT_2026_WK06_Out"/>
    <s v="OBU_to_DEV_Handover_Complete"/>
    <s v="R1591_LRT"/>
    <s v="T90X"/>
    <m/>
    <m/>
    <m/>
    <m/>
    <m/>
    <m/>
    <m/>
    <m/>
    <s v="PJ05DEF00"/>
    <x v="0"/>
    <s v="software"/>
    <s v="hm_izaki_ki"/>
    <s v="23PF A15é–‹ç™ºå‘ã‘ä¸å…·åˆç®¡ç†_x000d__x000a_23PF Defect management for A15 development_x000d__x000a_"/>
    <m/>
  </r>
  <r>
    <x v="0"/>
    <s v="PJ05DEF00-195"/>
    <n v="619041"/>
    <s v="[CarMediaApp] Primary authentication screen is displayed after selecting &quot;Remove adds&quot; button on &quot;Basketball FRVR&quot; application"/>
    <s v="kpt_wadatkar_as"/>
    <x v="6"/>
    <s v="IN INVESTIGATING"/>
    <x v="56"/>
    <x v="1"/>
    <s v="OBU for OSV -&gt; Out-of-Test Case Detection"/>
    <s v="A14_A15_OSV"/>
    <s v="A15_OSV"/>
    <s v="A15OSV_INFLOW_2025_WK42"/>
    <s v="OBU_to_DEV_Handover_Complete"/>
    <s v="R1591_LRT"/>
    <s v="T90X"/>
    <m/>
    <m/>
    <m/>
    <m/>
    <m/>
    <m/>
    <m/>
    <m/>
    <m/>
    <m/>
    <m/>
    <m/>
    <m/>
    <m/>
    <m/>
    <s v="PJ05DEF00"/>
    <x v="0"/>
    <s v="software"/>
    <s v="hm_izaki_ki"/>
    <s v="23PF A15é–‹ç™ºå‘ã‘ä¸å…·åˆç®¡ç†_x000d__x000a_23PF Defect management for A15 development_x000d__x000a_"/>
    <m/>
  </r>
  <r>
    <x v="0"/>
    <s v="PJ05DEF00-194"/>
    <n v="619035"/>
    <s v="[AC] Google Play &quot;Sign in&quot; screen is displayed for a moment after selecting done button on you're signed in popup"/>
    <s v="kpt_nayak_ar"/>
    <x v="14"/>
    <s v="CLOSED"/>
    <x v="57"/>
    <x v="2"/>
    <s v="OBU for OSV -&gt; Out-of-Test Case Detection"/>
    <s v="A14_A15_OSV"/>
    <s v="A15_OSV"/>
    <s v="A15OSV_INFLOW_2025_WK42"/>
    <s v="A15OSV_OUTFLOW_2025_WK47"/>
    <s v="DVT_OutOfScope"/>
    <s v="KPIT_WK47_Out"/>
    <s v="OBU_to_DEV_Handover_Complete"/>
    <s v="R1591_LRT"/>
    <s v="T90X"/>
    <m/>
    <m/>
    <m/>
    <m/>
    <m/>
    <m/>
    <m/>
    <m/>
    <m/>
    <m/>
    <m/>
    <m/>
    <s v="PJ05DEF00"/>
    <x v="0"/>
    <s v="software"/>
    <s v="hm_izaki_ki"/>
    <s v="23PF A15é–‹ç™ºå‘ã‘ä¸å…·åˆç®¡ç†_x000d__x000a_23PF Defect management for A15 development_x000d__x000a_"/>
    <m/>
  </r>
  <r>
    <x v="0"/>
    <s v="PJ05DEF00-193"/>
    <n v="619033"/>
    <s v="[PRM] ICB displays black screen followed by reboot after selecting the 'OK' button on the Disclaimer popup while switching user from User1 -&gt; Owner"/>
    <s v="kpt_mishra_ay"/>
    <x v="6"/>
    <s v="CLOSED"/>
    <x v="58"/>
    <x v="0"/>
    <s v="OBU for OSV -&gt; Out-of-Test Case Detection"/>
    <s v="A14_A15_OSV"/>
    <s v="A15_OSV"/>
    <s v="A15OSV_INFLOW_2025_WK44"/>
    <s v="A15OSV_OUTFLOW_2025_WK50"/>
    <s v="A15OSV_Planned_25WK48"/>
    <s v="DVT_InScope"/>
    <s v="DVT_KPIT_ConfirmationOK"/>
    <s v="KPIT_1501_s34_Final_Planned"/>
    <s v="KPIT_Export"/>
    <s v="KPIT_WK50_Out"/>
    <s v="OBU_to_DEV_Handover_Complete"/>
    <s v="R1591_LRT"/>
    <s v="T90X"/>
    <m/>
    <m/>
    <m/>
    <m/>
    <m/>
    <m/>
    <m/>
    <m/>
    <s v="PJ05DEF00"/>
    <x v="0"/>
    <s v="software"/>
    <s v="hm_izaki_ki"/>
    <s v="23PF A15é–‹ç™ºå‘ã‘ä¸å…·åˆç®¡ç†_x000d__x000a_23PF Defect management for A15 development_x000d__x000a_"/>
    <m/>
  </r>
  <r>
    <x v="0"/>
    <s v="PJ05DEF00-191"/>
    <n v="618858"/>
    <s v="[USB] Songs list screen is displayed when Multi-view camera screen is terminated"/>
    <s v="kpt_dixit_am"/>
    <x v="4"/>
    <s v="[IN WORK]APPLY FOR CLOSE"/>
    <x v="59"/>
    <x v="1"/>
    <s v="OBU for OSV -&gt; LRT"/>
    <s v="A14_A15_OSV"/>
    <s v="A15_OSV"/>
    <s v="A15OSV_INFLOW_2025_WK44"/>
    <s v="A15OSV_OUTFLOW_2025_WK47"/>
    <s v="DVT_OutOfScope"/>
    <s v="KPIT_1501_s34_Pre1_Planned"/>
    <s v="KPIT_1502_s34_Pre1_Planned"/>
    <s v="KPIT_Export"/>
    <s v="KPIT_WK47_Out"/>
    <s v="OBU_to_DEV_Handover_Complete"/>
    <s v="R1591_LRT"/>
    <s v="T90X"/>
    <m/>
    <m/>
    <m/>
    <m/>
    <m/>
    <m/>
    <m/>
    <m/>
    <m/>
    <s v="PJ05DEF00"/>
    <x v="0"/>
    <s v="software"/>
    <s v="hm_izaki_ki"/>
    <s v="23PF A15é–‹ç™ºå‘ã‘ä¸å…·åˆç®¡ç†_x000d__x000a_23PF Defect management for A15 development_x000d__x000a_"/>
    <m/>
  </r>
  <r>
    <x v="0"/>
    <s v="PJ05DEF00-188"/>
    <n v="617901"/>
    <s v="[DAB] NEWS setting indicator is not displayed on Header when &quot;News flash&quot; toggle button is turned ON "/>
    <s v="kpt_reddimalla_pr"/>
    <x v="15"/>
    <s v="CLOSED"/>
    <x v="60"/>
    <x v="1"/>
    <s v="OBU for OSV -&gt; Out-of-Test Case Detection"/>
    <s v="A14_A15_OSV"/>
    <s v="A15_OSV"/>
    <s v="A15_OSV_OBU_Defect_Triaged"/>
    <s v="A15_OSV_OBU_Defect_Triaged_NoFix"/>
    <s v="A15OSV_INFLOW_2025_WK42"/>
    <s v="A15OSV_OUTFLOW_2026_WK7"/>
    <s v="DVT_OutOfScope"/>
    <s v="KPIT_2026_WK07_Out"/>
    <s v="OBU_to_DEV_Handover_Complete"/>
    <s v="R1591_LRT"/>
    <s v="T90X"/>
    <m/>
    <m/>
    <m/>
    <m/>
    <m/>
    <m/>
    <m/>
    <m/>
    <m/>
    <m/>
    <s v="PJ05DEF00"/>
    <x v="0"/>
    <s v="software"/>
    <s v="hm_izaki_ki"/>
    <s v="23PF A15é–‹ç™ºå‘ã‘ä¸å…·åˆç®¡ç†_x000d__x000a_23PF Defect management for A15 development_x000d__x000a_"/>
    <m/>
  </r>
  <r>
    <x v="0"/>
    <s v="PJ05DEF00-187"/>
    <n v="617896"/>
    <s v="[System UI] â€œShow on Homeâ€œ checkbox for News, USB, YouTube Music app shortcuts remain in checked state in &quot;All Apps&quot; screen even after checkbox for all Apps are unchecked"/>
    <s v="kpt_khilare_su"/>
    <x v="13"/>
    <s v="Waiting"/>
    <x v="61"/>
    <x v="1"/>
    <s v="OBU for OSV -&gt; Out-of-Test Case Detection"/>
    <s v="A14_A15_OSV"/>
    <s v="A15_OSV"/>
    <s v="A15_OSV_OBU_Defect_Triaged"/>
    <s v="A15_OSV_OBU_Defect_Triaged_Fix_Required"/>
    <s v="A15OSV_INFLOW_2025_WK43"/>
    <s v="OBU_to_DEV_Handover_Complete"/>
    <s v="R1591_LRT"/>
    <s v="T90X"/>
    <m/>
    <m/>
    <m/>
    <m/>
    <m/>
    <m/>
    <m/>
    <m/>
    <m/>
    <m/>
    <m/>
    <m/>
    <m/>
    <s v="PJ05DEF00"/>
    <x v="0"/>
    <s v="software"/>
    <s v="hm_izaki_ki"/>
    <s v="23PF A15é–‹ç™ºå‘ã‘ä¸å…·åˆç®¡ç†_x000d__x000a_23PF Defect management for A15 development_x000d__x000a_"/>
    <m/>
  </r>
  <r>
    <x v="0"/>
    <s v="PJ05DEF00-185"/>
    <n v="617787"/>
    <s v="[System UI] Device Name is displayed without ellipsis &quot;...&quot; on title when characters do not fit in the breadcrumb list display area"/>
    <s v="kpt_khilare_su"/>
    <x v="1"/>
    <s v="Waiting"/>
    <x v="62"/>
    <x v="2"/>
    <s v="OBU for OSV -&gt; Out-of-Test Case Detection"/>
    <s v="A14_A15_OSV"/>
    <s v="A15_OSV"/>
    <s v="A15_OSV_OBU_Defect_Triaged"/>
    <s v="A15_OSV_OBU_Defect_Triaged_Rebase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183"/>
    <n v="617785"/>
    <s v="[CarMediaApp] Selected song is not played and &quot;Now playing&quot; screen of Spotify app is displayed as blank"/>
    <s v="kpt_m_re"/>
    <x v="3"/>
    <s v="IN INVESTIGATING"/>
    <x v="63"/>
    <x v="1"/>
    <s v="OBU for OSV -&gt; Out-of-Test Case Detection"/>
    <s v="A14_A15_OSV"/>
    <s v="A15_OSV"/>
    <s v="A15_OSV_OBU_Defect_Triaged"/>
    <s v="A15_OSV_OBU_Defect_Triaged_Corner_case"/>
    <s v="A15_OSV_OBU_Defect_Triaged_NoFix"/>
    <s v="A15OSV_INFLOW_2025_WK42"/>
    <s v="OBU_to_DEV_Handover_Complete"/>
    <s v="R1591_LRT"/>
    <s v="T90X"/>
    <m/>
    <m/>
    <m/>
    <m/>
    <m/>
    <m/>
    <m/>
    <m/>
    <m/>
    <m/>
    <m/>
    <m/>
    <s v="PJ05DEF00"/>
    <x v="0"/>
    <s v="software"/>
    <s v="hm_izaki_ki"/>
    <s v="23PF A15é–‹ç™ºå‘ã‘ä¸å…·åˆç®¡ç†_x000d__x000a_23PF Defect management for A15 development_x000d__x000a_"/>
    <m/>
  </r>
  <r>
    <x v="0"/>
    <s v="PJ05DEF00-181"/>
    <n v="617874"/>
    <s v="[SPCCP] Map area of CarPlay projection screen is displayed as blank when Apple CarPlay is launched from Home screen"/>
    <s v="kpt_patil_di"/>
    <x v="13"/>
    <s v="CLOSED"/>
    <x v="64"/>
    <x v="1"/>
    <s v="OBU for OSV -&gt; Out-of-Test Case Detection"/>
    <s v="A14_A15_OSV"/>
    <s v="A15_OSV"/>
    <s v="A15OSV_INFLOW_2025_WK42"/>
    <s v="A15OSV_OUTFLOW_2025_WK43"/>
    <s v="DVT_OutOfScope"/>
    <s v="KPIT_WK43_Out"/>
    <s v="OBU_to_DEV_Handover_Complete"/>
    <s v="R1591_LRT"/>
    <s v="T90X"/>
    <m/>
    <m/>
    <m/>
    <m/>
    <m/>
    <m/>
    <m/>
    <m/>
    <m/>
    <m/>
    <m/>
    <m/>
    <s v="PJ05DEF00"/>
    <x v="0"/>
    <s v="software"/>
    <s v="hm_izaki_ki"/>
    <s v="23PF A15é–‹ç™ºå‘ã‘ä¸å…·åˆç®¡ç†_x000d__x000a_23PF Defect management for A15 development_x000d__x000a_"/>
    <m/>
  </r>
  <r>
    <x v="0"/>
    <s v="PJ05DEF00-180"/>
    <n v="617869"/>
    <s v="[BOOT] After Performing B+ cycle system is restarting two times with Honda animation"/>
    <s v="kpt_lucky_md"/>
    <x v="8"/>
    <s v="CLOSED"/>
    <x v="65"/>
    <x v="2"/>
    <s v="OBU for OSV -&gt; Out-of-Test Case Detection"/>
    <s v="A15_OSV"/>
    <s v="DVT_OutOfScope"/>
    <s v="InvalidDefect"/>
    <s v="KPIT_2026_WK09_Out"/>
    <s v="OBU_to_DEV_Handover_Complete"/>
    <s v="T90X"/>
    <m/>
    <m/>
    <m/>
    <m/>
    <m/>
    <m/>
    <m/>
    <m/>
    <m/>
    <m/>
    <m/>
    <m/>
    <m/>
    <m/>
    <m/>
    <s v="PJ05DEF00"/>
    <x v="0"/>
    <s v="software"/>
    <s v="hm_izaki_ki"/>
    <s v="23PF A15é–‹ç™ºå‘ã‘ä¸å…·åˆç®¡ç†_x000d__x000a_23PF Defect management for A15 development_x000d__x000a_"/>
    <m/>
  </r>
  <r>
    <x v="0"/>
    <s v="PJ05DEF00-176"/>
    <n v="617770"/>
    <s v="[HAC] System Error state not displayed via Voice Chrome when Alexa App is launched using Track Seek Up/Down from SWC while Alexa Home Screen is active"/>
    <s v="kpt_reddy_ke"/>
    <x v="7"/>
    <s v="CLOSED"/>
    <x v="66"/>
    <x v="1"/>
    <s v="LRT -&gt; Single-Function Test"/>
    <s v="A15_OSV"/>
    <s v="DVT_OutOfScope"/>
    <s v="InvalidDefect"/>
    <s v="KPIT_2026_WK09_Out"/>
    <s v="T90X"/>
    <m/>
    <m/>
    <m/>
    <m/>
    <m/>
    <m/>
    <m/>
    <m/>
    <m/>
    <m/>
    <m/>
    <m/>
    <m/>
    <m/>
    <m/>
    <m/>
    <s v="PJ05DEF00"/>
    <x v="0"/>
    <s v="software"/>
    <s v="hm_izaki_ki"/>
    <s v="23PF A15é–‹ç™ºå‘ã‘ä¸å…·åˆç®¡ç†_x000d__x000a_23PF Defect management for A15 development_x000d__x000a_"/>
    <m/>
  </r>
  <r>
    <x v="0"/>
    <s v="PJ05DEF00-172"/>
    <n v="617741"/>
    <s v="[System UI] Header is not operable in Guest profile after user switching is performed from Owner -&gt; Guest"/>
    <s v="kpt_khilare_su"/>
    <x v="0"/>
    <s v="Waiting"/>
    <x v="67"/>
    <x v="1"/>
    <s v="OBU for OSV -&gt; Out-of-Test Case Detection"/>
    <s v="A14_A15_OSV"/>
    <s v="A15_OSV"/>
    <s v="A15_OSV_OBU_Defect_Triaged"/>
    <s v="A15_OSV_OBU_Defect_Triaged_Fix_Required"/>
    <s v="A15OSV_INFLOW_2025_WK44"/>
    <s v="OBU_to_DEV_Handover_Complete"/>
    <s v="R1591_LRT"/>
    <s v="T90X"/>
    <m/>
    <m/>
    <m/>
    <m/>
    <m/>
    <m/>
    <m/>
    <m/>
    <m/>
    <m/>
    <m/>
    <m/>
    <m/>
    <s v="PJ05DEF00"/>
    <x v="0"/>
    <s v="software"/>
    <s v="hm_izaki_ki"/>
    <s v="23PF A15é–‹ç™ºå‘ã‘ä¸å…·åˆç®¡ç†_x000d__x000a_23PF Defect management for A15 development_x000d__x000a_"/>
    <m/>
  </r>
  <r>
    <x v="0"/>
    <s v="PJ05DEF00-167"/>
    <n v="616989"/>
    <s v="[SPCAA] Black screen is displayed continuously on A-zone when Android Auto shortcut app is selected from home screen"/>
    <s v="kpt_kumar_pi"/>
    <x v="1"/>
    <s v="CLOSED"/>
    <x v="68"/>
    <x v="3"/>
    <s v="OBU for OSV -&gt; Out-of-Test Case Detection"/>
    <s v="A14_A15_OSV"/>
    <s v="A15_OSV"/>
    <s v="A15OSV_INFLOW_2025_WK42"/>
    <s v="A15OSV_OUTFLOW_2025_WK43"/>
    <s v="DVT_InScope"/>
    <s v="DVT_KPIT_ConfirmationOK"/>
    <s v="KPIT_1501_s34_Final_Planned"/>
    <s v="KPIT_WK43_Out"/>
    <s v="OBU_to_DEV_Handover_Complete"/>
    <s v="R1591_LRT"/>
    <s v="T90X"/>
    <m/>
    <m/>
    <m/>
    <m/>
    <m/>
    <m/>
    <m/>
    <m/>
    <m/>
    <m/>
    <s v="PJ05DEF00"/>
    <x v="0"/>
    <s v="software"/>
    <s v="hm_izaki_ki"/>
    <s v="23PF A15é–‹ç™ºå‘ã‘ä¸å…·åˆç®¡ç†_x000d__x000a_23PF Defect management for A15 development_x000d__x000a_"/>
    <m/>
  </r>
  <r>
    <x v="0"/>
    <s v="PJ05DEF00-165"/>
    <n v="617088"/>
    <s v="[BTA] Screen flickers when back button is selected from MCS while 'Grant Permission' popup is active"/>
    <s v="kpt_r_as"/>
    <x v="10"/>
    <s v="BLOCK FIXING VALIDATION"/>
    <x v="69"/>
    <x v="2"/>
    <s v="OBU for OSV -&gt; Out-of-Test Case Detection"/>
    <s v="A14_A15_OSV"/>
    <s v="A15_OSV"/>
    <s v="A15OSV_INFLOW_2025_WK42"/>
    <s v="A15OSV_OUTFLOW_2026_WK3"/>
    <s v="KPIT_2026_WK03_Out"/>
    <s v="OBU_to_DEV_Handover_Complete"/>
    <s v="R1591_LRT"/>
    <s v="T90X"/>
    <m/>
    <m/>
    <m/>
    <m/>
    <m/>
    <m/>
    <m/>
    <m/>
    <m/>
    <m/>
    <m/>
    <m/>
    <m/>
    <s v="PJ05DEF00"/>
    <x v="0"/>
    <s v="software"/>
    <s v="hm_izaki_ki"/>
    <s v="23PF A15é–‹ç™ºå‘ã‘ä¸å…·åˆç®¡ç†_x000d__x000a_23PF Defect management for A15 development_x000d__x000a_"/>
    <m/>
  </r>
  <r>
    <x v="0"/>
    <s v="PJ05DEF00-164"/>
    <n v="616976"/>
    <s v="[System UI] &quot;Press &amp; Hold to Add&quot; button is displayed at fourth position on MCS after FDR is performed"/>
    <s v="kpt_ahire_ju"/>
    <x v="12"/>
    <s v="IN INVESTIGATING"/>
    <x v="70"/>
    <x v="2"/>
    <s v="OBU for OSV -&gt; LRT"/>
    <s v="A14_A15_OSV"/>
    <s v="A15_OSV"/>
    <s v="A15OSV_INFLOW_2025_WK42"/>
    <s v="A15OSV_OUTFLOW_2025_WK48"/>
    <s v="DVT_InScope"/>
    <s v="DVT_KPIT_ConfirmationNG"/>
    <s v="KPIT_1501_s34_Pre1_Planned"/>
    <s v="KPIT_1502_s34_Pre1_Planned"/>
    <s v="KPIT_Export"/>
    <s v="OBU_to_DEV_Handover_Complete"/>
    <s v="R1591_LRT"/>
    <s v="T90X"/>
    <m/>
    <m/>
    <m/>
    <m/>
    <m/>
    <m/>
    <m/>
    <m/>
    <m/>
    <s v="PJ05DEF00"/>
    <x v="0"/>
    <s v="software"/>
    <s v="hm_izaki_ki"/>
    <s v="23PF A15é–‹ç™ºå‘ã‘ä¸å…·åˆç®¡ç†_x000d__x000a_23PF Defect management for A15 development_x000d__x000a_"/>
    <m/>
  </r>
  <r>
    <x v="0"/>
    <s v="PJ05DEF00-163"/>
    <n v="616975"/>
    <s v="[PRM] User authentication screen for Owner (HPA) Profile is displayed even after PIN for Owner (HPA) is entered on User authentication screen"/>
    <s v="kpt_khilare_su"/>
    <x v="0"/>
    <s v="IN INTEGRATION REVIEW"/>
    <x v="71"/>
    <x v="3"/>
    <s v="OBU for OSV -&gt; Out-of-Test Case Detection"/>
    <s v="A14_A15_OSV"/>
    <s v="A15_OSV"/>
    <s v="A15OSV_INFLOW_2025_WK42"/>
    <s v="A15OSV_OUTFLOW_2026_WK2"/>
    <s v="DVT_InScope"/>
    <s v="KPIT_1501_s34_Final_Planned"/>
    <s v="KPIT_2026_WK02_Out"/>
    <s v="KPIT_Export"/>
    <s v="OBU_to_DEV_Handover_Complete"/>
    <s v="R1591_LRT"/>
    <s v="T90X"/>
    <m/>
    <m/>
    <m/>
    <m/>
    <m/>
    <m/>
    <m/>
    <m/>
    <m/>
    <m/>
    <s v="PJ05DEF00"/>
    <x v="0"/>
    <s v="software"/>
    <s v="hm_izaki_ki"/>
    <s v="23PF A15é–‹ç™ºå‘ã‘ä¸å…·åˆç®¡ç†_x000d__x000a_23PF Defect management for A15 development_x000d__x000a_"/>
    <m/>
  </r>
  <r>
    <x v="0"/>
    <s v="PJ05DEF00-162"/>
    <n v="617078"/>
    <s v="[HMI] &quot;Connect the device&quot; popup is not getting terminated when back button is selected from MCS"/>
    <s v="kpt_khilare_su"/>
    <x v="10"/>
    <s v="Waiting"/>
    <x v="72"/>
    <x v="1"/>
    <s v="OBU for OSV -&gt; Out-of-Test Case Detection"/>
    <s v="A14_A15_OSV"/>
    <s v="A15_OSV"/>
    <s v="A15_OSV_OBU_Defect_Triaged"/>
    <s v="A15_OSV_OBU_Defect_Triaged_Fix_Required"/>
    <s v="A15OSV_INFLOW_2025_WK42"/>
    <s v="OBU_to_DEV_Handover_Complete"/>
    <s v="R1591_LRT"/>
    <s v="T90X"/>
    <m/>
    <m/>
    <m/>
    <m/>
    <m/>
    <m/>
    <m/>
    <m/>
    <m/>
    <m/>
    <m/>
    <m/>
    <m/>
    <s v="PJ05DEF00"/>
    <x v="0"/>
    <s v="software"/>
    <s v="hm_izaki_ki"/>
    <s v="23PF A15é–‹ç™ºå‘ã‘ä¸å…·åˆç®¡ç†_x000d__x000a_23PF Defect management for A15 development_x000d__x000a_"/>
    <m/>
  </r>
  <r>
    <x v="0"/>
    <s v="PJ05DEF00-160"/>
    <n v="617024"/>
    <s v="[PRM] PIN is not displayed while entering in the input area when incorrect PIN is entered for second time on Primary authentication screen"/>
    <s v="kpt_m_re"/>
    <x v="13"/>
    <s v="IN INVESTIGATING"/>
    <x v="73"/>
    <x v="1"/>
    <s v="OBU for OSV -&gt; Out-of-Test Case Detection"/>
    <s v="A14_A15_OSV"/>
    <s v="A15_OSV"/>
    <s v="A15_OSV_OBU_Defect_Triaged_Corner_case"/>
    <s v="A15OSV_INFLOW_2025_WK42"/>
    <s v="OBU_to_DEV_Handover_Complete"/>
    <s v="R1591_LRT"/>
    <s v="T90X"/>
    <m/>
    <m/>
    <m/>
    <m/>
    <m/>
    <m/>
    <m/>
    <m/>
    <m/>
    <m/>
    <m/>
    <m/>
    <m/>
    <m/>
    <s v="PJ05DEF00"/>
    <x v="0"/>
    <s v="software"/>
    <s v="hm_izaki_ki"/>
    <s v="23PF A15é–‹ç™ºå‘ã‘ä¸å…·åˆç®¡ç†_x000d__x000a_23PF Defect management for A15 development_x000d__x000a_"/>
    <m/>
  </r>
  <r>
    <x v="0"/>
    <s v="PJ05DEF00-158"/>
    <n v="617016"/>
    <s v="[PRM] &quot;Enter&quot; Button (-&gt;) on PIN screen keypad is operable without entering PIN"/>
    <s v="kpt_m_re"/>
    <x v="7"/>
    <s v="IN INVESTIGATING"/>
    <x v="74"/>
    <x v="1"/>
    <s v="OBU for OSV -&gt; Out-of-Test Case Detection"/>
    <s v="A14_A15_OSV"/>
    <s v="A15_OSV"/>
    <s v="A15_OSV_OBU_Defect_Triaged"/>
    <s v="A15_OSV_OBU_Defect_Triaged_Corner_case"/>
    <s v="A15_OSV_OBU_Defect_Triaged_NoFix"/>
    <s v="A15OSV_INFLOW_2025_WK42"/>
    <s v="OBU_to_DEV_Handover_Complete"/>
    <s v="R1591_LRT"/>
    <s v="T90X"/>
    <m/>
    <m/>
    <m/>
    <m/>
    <m/>
    <m/>
    <m/>
    <m/>
    <m/>
    <m/>
    <m/>
    <m/>
    <s v="PJ05DEF00"/>
    <x v="0"/>
    <s v="software"/>
    <s v="hm_izaki_ki"/>
    <s v="23PF A15é–‹ç™ºå‘ã‘ä¸å…·åˆç®¡ç†_x000d__x000a_23PF Defect management for A15 development_x000d__x000a_"/>
    <m/>
  </r>
  <r>
    <x v="0"/>
    <s v="PJ05DEF00-157"/>
    <n v="616934"/>
    <s v="[System UI] Header and B-zone is not operable while 'Exit guest mode' Popup is active on A-zone"/>
    <s v="kpt_khilare_su"/>
    <x v="5"/>
    <s v="Waiting"/>
    <x v="75"/>
    <x v="1"/>
    <s v="OBU for OSV -&gt; Out-of-Test Case Detection"/>
    <s v="A14_A15_OSV"/>
    <s v="A15_OSV"/>
    <s v="A15_OSV_OBU_Defect_Triaged"/>
    <s v="A15_OSV_OBU_Defect_Triaged_Fix_Required"/>
    <s v="A15OSV_INFLOW_2025_WK42"/>
    <s v="OBU_to_DEV_Handover_Complete"/>
    <s v="R1591_LRT"/>
    <s v="T90X"/>
    <m/>
    <m/>
    <m/>
    <m/>
    <m/>
    <m/>
    <m/>
    <m/>
    <m/>
    <m/>
    <m/>
    <m/>
    <m/>
    <s v="PJ05DEF00"/>
    <x v="0"/>
    <s v="software"/>
    <s v="hm_izaki_ki"/>
    <s v="23PF A15é–‹ç™ºå‘ã‘ä¸å…·åˆç®¡ç†_x000d__x000a_23PF Defect management for A15 development_x000d__x000a_"/>
    <m/>
  </r>
  <r>
    <x v="0"/>
    <s v="PJ05DEF00-155"/>
    <n v="616914"/>
    <s v="[KEY] Software Keyboard is displayed continuously on Home screen after tick button is selected on Keyboard"/>
    <s v="kpt_khilare_su"/>
    <x v="2"/>
    <s v="Waiting"/>
    <x v="76"/>
    <x v="1"/>
    <s v="OBU for OSV -&gt; Out-of-Test Case Detection"/>
    <s v="A14_A15_OSV"/>
    <s v="A15_OSV"/>
    <s v="A15_OSV_OBU_Defect_Triaged"/>
    <s v="A15_OSV_OBU_Defect_Triaged_Fix_Required"/>
    <s v="A15OSV_INFLOW_2025_WK42"/>
    <s v="OBU_to_DEV_Handover_Complete"/>
    <s v="R1591_LRT"/>
    <s v="T90X"/>
    <m/>
    <m/>
    <m/>
    <m/>
    <m/>
    <m/>
    <m/>
    <m/>
    <m/>
    <m/>
    <m/>
    <m/>
    <m/>
    <s v="PJ05DEF00"/>
    <x v="0"/>
    <s v="software"/>
    <s v="hm_izaki_ki"/>
    <s v="23PF A15é–‹ç™ºå‘ã‘ä¸å…·åˆç®¡ç†_x000d__x000a_23PF Defect management for A15 development_x000d__x000a_"/>
    <m/>
  </r>
  <r>
    <x v="0"/>
    <s v="PJ05DEF00-154"/>
    <n v="616913"/>
    <s v="[KEY] Blank software keyboard layout is displayed for a moment on profile selection screen"/>
    <s v="kpt_m_re"/>
    <x v="2"/>
    <s v="[IN INVESTIGATING]APPLY FOR CLOSE"/>
    <x v="77"/>
    <x v="2"/>
    <s v="OBU for OSV -&gt; Out-of-Test Case Detection"/>
    <s v="A14_A15_OSV"/>
    <s v="A15_OSV"/>
    <s v="A15_OSV_OBU_Defect_Triaged"/>
    <s v="A15_OSV_OBU_Defect_Triaged_Corner_case"/>
    <s v="A15_OSV_OBU_Defect_Triaged_NoFix"/>
    <s v="A15OSV_INFLOW_2025_WK42"/>
    <s v="A15OSV_OUTFLOW_2026_WK7"/>
    <s v="DVT_OutOfScope"/>
    <s v="KPIT_2026_WK07_Out"/>
    <s v="OBU_to_DEV_Handover_Complete"/>
    <s v="R1591_LRT"/>
    <s v="T90X"/>
    <m/>
    <m/>
    <m/>
    <m/>
    <m/>
    <m/>
    <m/>
    <m/>
    <m/>
    <s v="PJ05DEF00"/>
    <x v="0"/>
    <s v="software"/>
    <s v="hm_izaki_ki"/>
    <s v="23PF A15é–‹ç™ºå‘ã‘ä¸å…·åˆç®¡ç†_x000d__x000a_23PF Defect management for A15 development_x000d__x000a_"/>
    <m/>
  </r>
  <r>
    <x v="0"/>
    <s v="PJ05DEF00-152"/>
    <n v="616910"/>
    <s v="[MCS] &quot;Back&quot; button is not operable from MCS on &quot;Data Connection Options&quot; screen"/>
    <s v="kpt_khilare_su"/>
    <x v="2"/>
    <s v="Waiting"/>
    <x v="78"/>
    <x v="1"/>
    <s v="OBU for OSV -&gt; Out-of-Test Case Detection"/>
    <s v="A14_A15_OSV"/>
    <s v="A15_OSV"/>
    <s v="A15_OSV_OBU_Defect_Triaged"/>
    <s v="A15_OSV_OBU_Defect_Triaged_Fix_Required"/>
    <s v="A15OSV_INFLOW_2025_WK42"/>
    <s v="OBU_to_DEV_Handover_Complete"/>
    <s v="R1591_LRT"/>
    <s v="T90X"/>
    <m/>
    <m/>
    <m/>
    <m/>
    <m/>
    <m/>
    <m/>
    <m/>
    <m/>
    <m/>
    <m/>
    <m/>
    <m/>
    <s v="PJ05DEF00"/>
    <x v="0"/>
    <s v="software"/>
    <s v="hm_izaki_ki"/>
    <s v="23PF A15é–‹ç™ºå‘ã‘ä¸å…·åˆç®¡ç†_x000d__x000a_23PF Defect management for A15 development_x000d__x000a_"/>
    <m/>
  </r>
  <r>
    <x v="0"/>
    <s v="PJ05DEF00-142"/>
    <n v="616870"/>
    <s v="[SPCAA] Screen is switching continuously between &quot;Manage Device Connection&quot; andÂ  &quot;Android Auto&quot; projection screen(Full view mode) after connecting device as wireless android auto"/>
    <s v="kpt_nayak_ar"/>
    <x v="14"/>
    <s v="CLOSED"/>
    <x v="79"/>
    <x v="3"/>
    <s v="OBU for OSV -&gt; Out-of-Test Case Detection"/>
    <s v="A14_A15_OSV"/>
    <s v="A15_OSV"/>
    <s v="A15OSV_INFLOW_2025_WK41"/>
    <s v="A15OSV_OUTFLOW_2025_WK43"/>
    <s v="DVT_OutOfScope"/>
    <s v="KPIT_1501_s34_Final_Planned"/>
    <s v="KPIT_WK43_Out"/>
    <s v="OBU_to_DEV_Handover_Complete"/>
    <s v="R1591_LRT"/>
    <s v="T90X"/>
    <m/>
    <m/>
    <m/>
    <m/>
    <m/>
    <m/>
    <m/>
    <m/>
    <m/>
    <m/>
    <m/>
    <s v="PJ05DEF00"/>
    <x v="0"/>
    <s v="software"/>
    <s v="hm_izaki_ki"/>
    <s v="23PF A15é–‹ç™ºå‘ã‘ä¸å…·åˆç®¡ç†_x000d__x000a_23PF Defect management for A15 development_x000d__x000a_"/>
    <m/>
  </r>
  <r>
    <x v="0"/>
    <s v="PJ05DEF00-141"/>
    <n v="616790"/>
    <s v="[SPCAA] Cellular network signal strength of connected device is continuously displayed on header area when &quot;Hands free profile&quot; is disabled from device side while device is connected to ICB as Wireless AndroidAuto"/>
    <s v="kpt_reddimalla_pr"/>
    <x v="15"/>
    <s v="CLOSED"/>
    <x v="80"/>
    <x v="1"/>
    <s v="OBU for OSV -&gt; LRT"/>
    <s v="A14_A15_OSV"/>
    <s v="A15_OSV"/>
    <s v="A15OSV_INFLOW_2025_WK42"/>
    <s v="A15OSV_OUTFLOW_2025_WK47"/>
    <s v="DVT_OutOfScope"/>
    <s v="KPIT_1501_s34_Pre1_Planned"/>
    <s v="KPIT_Export"/>
    <s v="KPIT_WK42_Out"/>
    <s v="OBU_to_DEV_Handover_Complete"/>
    <s v="R1591_LRT"/>
    <s v="T90X"/>
    <m/>
    <m/>
    <m/>
    <m/>
    <m/>
    <m/>
    <m/>
    <m/>
    <m/>
    <m/>
    <s v="PJ05DEF00"/>
    <x v="0"/>
    <s v="software"/>
    <s v="hm_izaki_ki"/>
    <s v="23PF A15é–‹ç™ºå‘ã‘ä¸å…·åˆç®¡ç†_x000d__x000a_23PF Defect management for A15 development_x000d__x000a_"/>
    <m/>
  </r>
  <r>
    <x v="0"/>
    <s v="PJ05DEF00-51"/>
    <n v="583375"/>
    <s v="[ETC] ETC notification audio is not audible when notification is sent from ETC simulator and notification is received on Header"/>
    <s v="kpt_shaikh_fa"/>
    <x v="13"/>
    <s v="CLOSED"/>
    <x v="81"/>
    <x v="2"/>
    <s v="OBU for OSV -&gt; Out-of-Test Case Detection"/>
    <s v="3BWT"/>
    <s v="A14_A15_OSV"/>
    <s v="A15_OSV"/>
    <s v="A15OSV_INFLOW_2025_WK33"/>
    <s v="A15OSV_OUTFLOW_2025_WK33"/>
    <s v="DVT_OutOfScope"/>
    <s v="KPIT_WK33_Out"/>
    <s v="OBU_to_DEV_Handover_Complete"/>
    <s v="Sprint_20"/>
    <s v="T90X"/>
    <m/>
    <m/>
    <m/>
    <m/>
    <m/>
    <m/>
    <m/>
    <m/>
    <m/>
    <m/>
    <m/>
    <s v="PJ05DEF00"/>
    <x v="0"/>
    <s v="software"/>
    <s v="hm_izaki_ki"/>
    <s v="23PF A15é–‹ç™ºå‘ã‘ä¸å…·åˆç®¡ç†_x000d__x000a_23PF Defect management for A15 development_x000d__x000a_"/>
    <m/>
  </r>
  <r>
    <x v="0"/>
    <s v="PJ04DEF00-8443"/>
    <n v="702279"/>
    <s v="[Google Assistant] &quot;Google Assistant&quot; is not initiated in Guest profile when &quot;Google Assistant&quot; is selected from MCS after performing Factory Data Reset"/>
    <s v="kpt_raj_am"/>
    <x v="12"/>
    <s v="Draft"/>
    <x v="82"/>
    <x v="3"/>
    <s v="LRT -&gt; Out-of-Test Case Detection"/>
    <s v="30AY"/>
    <s v="A13_A14_OSV"/>
    <s v="A14_OSV"/>
    <s v="R7418_LRT"/>
    <m/>
    <m/>
    <m/>
    <m/>
    <m/>
    <m/>
    <m/>
    <m/>
    <m/>
    <m/>
    <m/>
    <m/>
    <m/>
    <m/>
    <m/>
    <m/>
    <m/>
    <s v="PJ04DEF00"/>
    <x v="1"/>
    <s v="software"/>
    <s v="hm_izaki_ki"/>
    <s v="23PF A14é–‹ç™ºå‘ã‘ä¸å…·åˆç®¡ç†_x000d__x000a_23PF Defect management for A14 development_x000d__x000a_"/>
    <m/>
  </r>
  <r>
    <x v="0"/>
    <s v="PJ04DEF00-8442"/>
    <n v="702272"/>
    <s v="[MCS] Customization screen is not displayed when long press action is performed on &quot;Press &amp; Hold to Add&quot; shortcut button from MCS while parking sensor popup is released"/>
    <s v="kpt_mishra_ay"/>
    <x v="6"/>
    <s v="Draft"/>
    <x v="83"/>
    <x v="1"/>
    <s v="LRT -&gt; Out-of-Test Case Detection"/>
    <s v="30AY"/>
    <s v="A13_A14_OSV"/>
    <s v="A14_OSV"/>
    <s v="R7418_LRT"/>
    <m/>
    <m/>
    <m/>
    <m/>
    <m/>
    <m/>
    <m/>
    <m/>
    <m/>
    <m/>
    <m/>
    <m/>
    <m/>
    <m/>
    <m/>
    <m/>
    <m/>
    <s v="PJ04DEF00"/>
    <x v="1"/>
    <s v="software"/>
    <s v="hm_izaki_ki"/>
    <s v="23PF A14é–‹ç™ºå‘ã‘ä¸å…·åˆç®¡ç†_x000d__x000a_23PF Defect management for A14 development_x000d__x000a_"/>
    <m/>
  </r>
  <r>
    <x v="0"/>
    <s v="PJ04DEF00-8440"/>
    <n v="702413"/>
    <s v="[SPCCP] CarPlay call is not initiated &amp; outgoing call screen is not displayed when same contact from the &quot;Recents&quot; list is selected for second time after ending the first call"/>
    <s v="kpt_patil_di"/>
    <x v="13"/>
    <s v="Draft"/>
    <x v="84"/>
    <x v="1"/>
    <s v="LRT -&gt; Out-of-Test Case Detection"/>
    <s v="30AY"/>
    <s v="A13_A14_OSV"/>
    <s v="A14_OSV"/>
    <s v="R7418_LRT"/>
    <m/>
    <m/>
    <m/>
    <m/>
    <m/>
    <m/>
    <m/>
    <m/>
    <m/>
    <m/>
    <m/>
    <m/>
    <m/>
    <m/>
    <m/>
    <m/>
    <m/>
    <s v="PJ04DEF00"/>
    <x v="1"/>
    <s v="software"/>
    <s v="hm_izaki_ki"/>
    <s v="23PF A14é–‹ç™ºå‘ã‘ä¸å…·åˆç®¡ç†_x000d__x000a_23PF Defect management for A14 development_x000d__x000a_"/>
    <m/>
  </r>
  <r>
    <x v="0"/>
    <s v="PJ04DEF00-8439"/>
    <n v="702249"/>
    <s v="[IVI] Screen transits to &quot;Google&quot; screen when Day/Night button is selected on Display Mode screen while &quot;Google Assistant&quot; settings screen is active"/>
    <s v="kpt_raj_am"/>
    <x v="12"/>
    <s v="Draft"/>
    <x v="85"/>
    <x v="1"/>
    <s v="LRT -&gt; Out-of-Test Case Detection"/>
    <s v="30AY"/>
    <s v="A13_A14_OSV"/>
    <s v="A14_OSV"/>
    <s v="R7418_LRT"/>
    <m/>
    <m/>
    <m/>
    <m/>
    <m/>
    <m/>
    <m/>
    <m/>
    <m/>
    <m/>
    <m/>
    <m/>
    <m/>
    <m/>
    <m/>
    <m/>
    <m/>
    <s v="PJ04DEF00"/>
    <x v="1"/>
    <s v="software"/>
    <s v="hm_izaki_ki"/>
    <s v="23PF A14é–‹ç™ºå‘ã‘ä¸å…·åˆç®¡ç†_x000d__x000a_23PF Defect management for A14 development_x000d__x000a_"/>
    <m/>
  </r>
  <r>
    <x v="0"/>
    <s v="PJ04DEF00-8436"/>
    <n v="701520"/>
    <s v="[HLC] Route information pop up is not displayed on ICB when VIN for route information is set and ICB is rebooted"/>
    <s v="kpt_saraiya_ac"/>
    <x v="15"/>
    <s v="Waiting"/>
    <x v="86"/>
    <x v="1"/>
    <s v="LRT -&gt; Single-Function Test"/>
    <s v="30AA"/>
    <s v="A12_A14_OSV"/>
    <s v="A14_OSV"/>
    <s v="R7409_LRT"/>
    <m/>
    <m/>
    <m/>
    <m/>
    <m/>
    <m/>
    <m/>
    <m/>
    <m/>
    <m/>
    <m/>
    <m/>
    <m/>
    <m/>
    <m/>
    <m/>
    <m/>
    <s v="PJ04DEF00"/>
    <x v="1"/>
    <s v="software"/>
    <s v="hm_izaki_ki"/>
    <s v="23PF A14é–‹ç™ºå‘ã‘ä¸å…·åˆç®¡ç†_x000d__x000a_23PF Defect management for A14 development_x000d__x000a_"/>
    <m/>
  </r>
  <r>
    <x v="0"/>
    <s v="PJ04DEF00-8434"/>
    <n v="701465"/>
    <s v="[AC] Language switching popup is displayed for a moment when Re launch Play Store app from home"/>
    <s v="kpt_saraiya_ac"/>
    <x v="13"/>
    <s v="Waiting"/>
    <x v="87"/>
    <x v="2"/>
    <s v="LRT -&gt; Out-of-Test Case Detection"/>
    <s v="3BMA"/>
    <s v="A13_A14_OSV"/>
    <s v="A14_OSV"/>
    <s v="R7418_LRT"/>
    <m/>
    <m/>
    <m/>
    <m/>
    <m/>
    <m/>
    <m/>
    <m/>
    <m/>
    <m/>
    <m/>
    <m/>
    <m/>
    <m/>
    <m/>
    <m/>
    <m/>
    <s v="PJ04DEF00"/>
    <x v="1"/>
    <s v="software"/>
    <s v="hm_izaki_ki"/>
    <s v="23PF A14é–‹ç™ºå‘ã‘ä¸å…·åˆç®¡ç†_x000d__x000a_23PF Defect management for A14 development_x000d__x000a_"/>
    <m/>
  </r>
  <r>
    <x v="0"/>
    <s v="PJ04DEF00-8432"/>
    <n v="701460"/>
    <s v="[SPCCP] Back operation is not working when Back button is selected from MCS while CarPlay call favorites screen is active "/>
    <s v="kpt_patil_di"/>
    <x v="13"/>
    <s v="Draft"/>
    <x v="88"/>
    <x v="1"/>
    <s v="LRT -&gt; Out-of-Test Case Detection"/>
    <s v="3BMA"/>
    <s v="A13_A14_OSV"/>
    <s v="A14_OSV"/>
    <s v="R7418_LRT"/>
    <m/>
    <m/>
    <m/>
    <m/>
    <m/>
    <m/>
    <m/>
    <m/>
    <m/>
    <m/>
    <m/>
    <m/>
    <m/>
    <m/>
    <m/>
    <m/>
    <m/>
    <s v="PJ04DEF00"/>
    <x v="1"/>
    <s v="software"/>
    <s v="hm_izaki_ki"/>
    <s v="23PF A14é–‹ç™ºå‘ã‘ä¸å…·åˆç®¡ç†_x000d__x000a_23PF Defect management for A14 development_x000d__x000a_"/>
    <m/>
  </r>
  <r>
    <x v="0"/>
    <s v="PJ04DEF00-8428"/>
    <n v="701503"/>
    <s v="[AC] Scroll bar is displayed for a moment on Play Store &quot;Updates&quot; screen when &quot;My Apps&quot; is selected"/>
    <s v="kpt_saraiya_ac"/>
    <x v="6"/>
    <s v="Waiting"/>
    <x v="89"/>
    <x v="2"/>
    <s v="LRT -&gt; Out-of-Test Case Detection"/>
    <s v="30AY"/>
    <s v="A13_A14_OSV"/>
    <s v="A14_OSV"/>
    <s v="R7418_LRT"/>
    <m/>
    <m/>
    <m/>
    <m/>
    <m/>
    <m/>
    <m/>
    <m/>
    <m/>
    <m/>
    <m/>
    <m/>
    <m/>
    <m/>
    <m/>
    <m/>
    <m/>
    <s v="PJ04DEF00"/>
    <x v="1"/>
    <s v="software"/>
    <s v="hm_izaki_ki"/>
    <s v="23PF A14é–‹ç™ºå‘ã‘ä¸å…·åˆç®¡ç†_x000d__x000a_23PF Defect management for A14 development_x000d__x000a_"/>
    <m/>
  </r>
  <r>
    <x v="0"/>
    <s v="PJ04DEF00-8418"/>
    <n v="701139"/>
    <s v="[SUW] Black screen is displayed continuously after selecting &quot;Start&quot; on &quot;Finish profile&quot; screen"/>
    <s v="kpt_pisal_ra"/>
    <x v="8"/>
    <s v="IN INVESTIGATING"/>
    <x v="90"/>
    <x v="0"/>
    <s v="LRT -&gt; Out-of-Test Case Detection"/>
    <s v="3BMA"/>
    <s v="A13_A14_OSV"/>
    <s v="A14_OSV"/>
    <s v="KPIT_2026_WK09_Planned"/>
    <s v="R7418_LRT"/>
    <m/>
    <m/>
    <m/>
    <m/>
    <m/>
    <m/>
    <m/>
    <m/>
    <m/>
    <m/>
    <m/>
    <m/>
    <m/>
    <m/>
    <m/>
    <m/>
    <s v="PJ04DEF00"/>
    <x v="1"/>
    <s v="software"/>
    <s v="hm_izaki_ki"/>
    <s v="23PF A14é–‹ç™ºå‘ã‘ä¸å…·åˆç®¡ç†_x000d__x000a_23PF Defect management for A14 development_x000d__x000a_"/>
    <m/>
  </r>
  <r>
    <x v="0"/>
    <s v="PJ04DEF00-8403"/>
    <n v="700067"/>
    <s v="[System UI] &quot;Data permissions are required to use this feature&quot; Popup remains displayed in the foreground when Phone app is selected from MCS"/>
    <s v="kpt_saraiya_ac"/>
    <x v="13"/>
    <s v="Waiting"/>
    <x v="91"/>
    <x v="1"/>
    <s v="LRT -&gt; Out-of-Test Case Detection"/>
    <s v="3BMA"/>
    <s v="A13_A14_OSV"/>
    <s v="A14_OSV"/>
    <s v="R7418_LRT"/>
    <m/>
    <m/>
    <m/>
    <m/>
    <m/>
    <m/>
    <m/>
    <m/>
    <m/>
    <m/>
    <m/>
    <m/>
    <m/>
    <m/>
    <m/>
    <m/>
    <m/>
    <s v="PJ04DEF00"/>
    <x v="1"/>
    <s v="software"/>
    <s v="hm_izaki_ki"/>
    <s v="23PF A14é–‹ç™ºå‘ã‘ä¸å…·åˆç®¡ç†_x000d__x000a_23PF Defect management for A14 development_x000d__x000a_"/>
    <m/>
  </r>
  <r>
    <x v="0"/>
    <s v="PJ04DEF00-8381"/>
    <n v="699352"/>
    <s v="[System UI] Length of scroll thumb changes when scroll down arrow is selected while Data Sharing with Honda screen is active"/>
    <s v="kpt_saraiya_ac"/>
    <x v="13"/>
    <s v="Waiting"/>
    <x v="92"/>
    <x v="2"/>
    <s v="LRT -&gt; Out-of-Test Case Detection"/>
    <s v="3BMA"/>
    <s v="A13_A14_OSV"/>
    <s v="A14_OSV"/>
    <s v="R7418_LRT"/>
    <m/>
    <m/>
    <m/>
    <m/>
    <m/>
    <m/>
    <m/>
    <m/>
    <m/>
    <m/>
    <m/>
    <m/>
    <m/>
    <m/>
    <m/>
    <m/>
    <m/>
    <s v="PJ04DEF00"/>
    <x v="1"/>
    <s v="software"/>
    <s v="hm_izaki_ki"/>
    <s v="23PF A14é–‹ç™ºå‘ã‘ä¸å…·åˆç®¡ç†_x000d__x000a_23PF Defect management for A14 development_x000d__x000a_"/>
    <m/>
  </r>
  <r>
    <x v="0"/>
    <s v="PJ04DEF00-8372"/>
    <n v="698311"/>
    <s v="[KEY] Microphone icon is displayed on candidate display area when Phone Text Area is selected while Edit My Spot screen is active"/>
    <s v="kpt_saraiya_ac"/>
    <x v="15"/>
    <s v="Waiting"/>
    <x v="93"/>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71"/>
    <n v="698310"/>
    <s v="[HMI] AcuraLink Data Permission pop-up is not terminated when google Assistant is initiated from MCS"/>
    <s v="kpt_saraiya_ac"/>
    <x v="12"/>
    <s v="Waiting"/>
    <x v="94"/>
    <x v="1"/>
    <s v="LRT -&gt; Out-of-Test Case Detection"/>
    <s v="A12_A14_OSV"/>
    <s v="A14_OSV"/>
    <s v="R7409_LRT"/>
    <s v="TYAW"/>
    <m/>
    <m/>
    <m/>
    <m/>
    <m/>
    <m/>
    <m/>
    <m/>
    <m/>
    <m/>
    <m/>
    <m/>
    <m/>
    <m/>
    <m/>
    <m/>
    <m/>
    <s v="PJ04DEF00"/>
    <x v="1"/>
    <s v="software"/>
    <s v="hm_izaki_ki"/>
    <s v="23PF A14é–‹ç™ºå‘ã‘ä¸å…·åˆç®¡ç†_x000d__x000a_23PF Defect management for A14 development_x000d__x000a_"/>
    <m/>
  </r>
  <r>
    <x v="0"/>
    <s v="PJ04DEF00-8369"/>
    <n v="698071"/>
    <s v="[LWC] &quot;Choose input method&quot; popup without Software keyboard is displayed when Lane watch camera interruption is terminated"/>
    <s v="kpt_saraiya_ac"/>
    <x v="6"/>
    <s v="Waiting"/>
    <x v="95"/>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66"/>
    <n v="697850"/>
    <s v="[IVI] Screen transits to &quot;Google&quot; screen when Day/Night button is selected on Display Mode screen while &quot;Google Assistant&quot; settings screen is active"/>
    <s v="kpt_saraiya_ac"/>
    <x v="12"/>
    <s v="Waiting"/>
    <x v="96"/>
    <x v="1"/>
    <s v="LRT -&gt; Out-of-Test Case Detection"/>
    <s v="A12_A14_OSV"/>
    <s v="A14_OSV"/>
    <s v="R7409_LRT"/>
    <s v="TYAW"/>
    <m/>
    <m/>
    <m/>
    <m/>
    <m/>
    <m/>
    <m/>
    <m/>
    <m/>
    <m/>
    <m/>
    <m/>
    <m/>
    <m/>
    <m/>
    <m/>
    <m/>
    <s v="PJ04DEF00"/>
    <x v="1"/>
    <s v="software"/>
    <s v="hm_izaki_ki"/>
    <s v="23PF A14é–‹ç™ºå‘ã‘ä¸å…·åˆç®¡ç†_x000d__x000a_23PF Defect management for A14 development_x000d__x000a_"/>
    <m/>
  </r>
  <r>
    <x v="0"/>
    <s v="PJ04DEF00-8365"/>
    <n v="697846"/>
    <s v="[PPP] &quot;Privacy Settings Indicator&quot; icon is not displayed in Owner profile after user switching from Owner-&gt;User1-&gt;Owner is performed"/>
    <s v="kpt_khanwilkar_aj"/>
    <x v="0"/>
    <s v="[IN WORK]APPLY FOR CLOSE"/>
    <x v="97"/>
    <x v="1"/>
    <s v="LRT -&gt; Out-of-Test Case Detection"/>
    <s v="30AA"/>
    <s v="A12_A14_OSV"/>
    <s v="A14_OSV"/>
    <s v="KPIT_2026_WK09_Out"/>
    <s v="KPIT_Export"/>
    <s v="OSV_DVT_OutOfScope"/>
    <s v="R7409_LRT"/>
    <m/>
    <m/>
    <m/>
    <m/>
    <m/>
    <m/>
    <m/>
    <m/>
    <m/>
    <m/>
    <m/>
    <m/>
    <m/>
    <m/>
    <s v="PJ04DEF00"/>
    <x v="1"/>
    <s v="software"/>
    <s v="hm_izaki_ki"/>
    <s v="23PF A14é–‹ç™ºå‘ã‘ä¸å…·åˆç®¡ç†_x000d__x000a_23PF Defect management for A14 development_x000d__x000a_"/>
    <m/>
  </r>
  <r>
    <x v="0"/>
    <s v="PJ04DEF00-8364"/>
    <n v="697845"/>
    <s v="[RGB] Theme Color setting explanation pop-up is displayed again on Theme Color setting screen when Google Assistant session timeout"/>
    <s v="kpt_saraiya_ac"/>
    <x v="4"/>
    <s v="Waiting"/>
    <x v="98"/>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63"/>
    <n v="697834"/>
    <s v="[Internavi (KJ)] ICB is not restarted when provisioning file is uploaded via Framework Developer options"/>
    <s v="kpt_saraiya_ac"/>
    <x v="15"/>
    <s v="Waiting"/>
    <x v="99"/>
    <x v="0"/>
    <s v="LRT -&gt; Single-Function Test"/>
    <s v="30AA"/>
    <s v="A12_A14_OSV"/>
    <s v="A14_OSV"/>
    <s v="R7409_LRT"/>
    <m/>
    <m/>
    <m/>
    <m/>
    <m/>
    <m/>
    <m/>
    <m/>
    <m/>
    <m/>
    <m/>
    <m/>
    <m/>
    <m/>
    <m/>
    <m/>
    <m/>
    <s v="PJ04DEF00"/>
    <x v="1"/>
    <s v="software"/>
    <s v="hm_izaki_ki"/>
    <s v="23PF A14é–‹ç™ºå‘ã‘ä¸å…·åˆç®¡ç†_x000d__x000a_23PF Defect management for A14 development_x000d__x000a_"/>
    <m/>
  </r>
  <r>
    <x v="0"/>
    <s v="PJ04DEF00-8362"/>
    <n v="697833"/>
    <s v="[CarMediaApp] Page forward button are not displayed when list is scrolled till end of Down/Up while Spotify screen is active"/>
    <s v="kpt_saraiya_ac"/>
    <x v="4"/>
    <s v="Waiting"/>
    <x v="100"/>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61"/>
    <n v="697827"/>
    <s v="[CarMediaApp] Volume level is not displayed on permanent card when Volume level is increase/decrease by 2 level while Spotify music is in pause state"/>
    <s v="kpt_saraiya_ac"/>
    <x v="4"/>
    <s v="Waiting"/>
    <x v="101"/>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59"/>
    <n v="697822"/>
    <s v="[CT] &quot;CabinTalk is not available while other features are using audio&quot; popup is displayed continuously when CabinTalk app is selected from MCS"/>
    <s v="kpt_saraiya_ac"/>
    <x v="11"/>
    <s v="Waiting"/>
    <x v="102"/>
    <x v="1"/>
    <s v="LRT -&gt; Out-of-Test Case Detection"/>
    <s v="A12_A14_OSV"/>
    <s v="A14_OSV"/>
    <s v="R7409_LRT"/>
    <s v="TYAW"/>
    <m/>
    <m/>
    <m/>
    <m/>
    <m/>
    <m/>
    <m/>
    <m/>
    <m/>
    <m/>
    <m/>
    <m/>
    <m/>
    <m/>
    <m/>
    <m/>
    <m/>
    <s v="PJ04DEF00"/>
    <x v="1"/>
    <s v="software"/>
    <s v="hm_izaki_ki"/>
    <s v="23PF A14é–‹ç™ºå‘ã‘ä¸å…·åˆç®¡ç†_x000d__x000a_23PF Defect management for A14 development_x000d__x000a_"/>
    <m/>
  </r>
  <r>
    <x v="0"/>
    <s v="PJ04DEF00-8357"/>
    <n v="697713"/>
    <s v="[System UI] Microphone settings screen is displayed when &quot;Don't allow anyway&quot; is selected on Google Assistant Microphone permission popup"/>
    <s v="kpt_saraiya_ac"/>
    <x v="5"/>
    <s v="Waiting"/>
    <x v="103"/>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56"/>
    <n v="697710"/>
    <s v="[IVI] &quot;Google Assistant&quot; is displayed in &quot;Allowed only while in use&quot; list of Microphone settings screen when &quot;Don't allow anyway&quot; is selected on Google Assistant Microphone permission popup while â€œDisplay Modeâ€ screen is active "/>
    <s v="kpt_saraiya_ac"/>
    <x v="5"/>
    <s v="Waiting"/>
    <x v="104"/>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55"/>
    <n v="697708"/>
    <s v="[BOOT] Google map screen is displayed in wide screen mode for a moment when ACC cycle is performed"/>
    <s v="kpt_saraiya_ac"/>
    <x v="13"/>
    <s v="Waiting"/>
    <x v="105"/>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54"/>
    <n v="697692"/>
    <s v="[IVI] &quot;Google Legal&quot; screen is displayed for a moment followed by &quot;Google Terms of Service&quot; pop up window when Day/Night switch button is selected on Brightness Adjustment screen"/>
    <s v="kpt_saraiya_ac"/>
    <x v="2"/>
    <s v="Waiting"/>
    <x v="106"/>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53"/>
    <n v="697493"/>
    <s v="[KEY] Software keyboard is not displayed when input method is set to &quot;Multilingual typing&quot; keyboard while Add Network Settings screen is active"/>
    <s v="kpt_saraiya_ac"/>
    <x v="16"/>
    <s v="Waiting"/>
    <x v="107"/>
    <x v="1"/>
    <s v="LRT -&gt; Out-of-Test Case Detection"/>
    <s v="A12_A14_OSV"/>
    <s v="A14_OSV"/>
    <s v="R7409_LRT"/>
    <s v="T20W"/>
    <m/>
    <m/>
    <m/>
    <m/>
    <m/>
    <m/>
    <m/>
    <m/>
    <m/>
    <m/>
    <m/>
    <m/>
    <m/>
    <m/>
    <m/>
    <m/>
    <m/>
    <s v="PJ04DEF00"/>
    <x v="1"/>
    <s v="software"/>
    <s v="hm_izaki_ki"/>
    <s v="23PF A14é–‹ç™ºå‘ã‘ä¸å…·åˆç®¡ç†_x000d__x000a_23PF Defect management for A14 development_x000d__x000a_"/>
    <m/>
  </r>
  <r>
    <x v="0"/>
    <s v="PJ04DEF00-8351"/>
    <n v="697652"/>
    <s v="[System UI] Bluetooth Audio 'Grant Permission' popup is displayed when 'Back' face key is selected while Google Maps screen is active"/>
    <s v="kpt_saraiya_ac"/>
    <x v="11"/>
    <s v="Waiting"/>
    <x v="108"/>
    <x v="1"/>
    <s v="LRT -&gt; Out-of-Test Case Detection"/>
    <s v="A12_A14_OSV"/>
    <s v="A14_OSV"/>
    <s v="R7409_LRT"/>
    <s v="T20W"/>
    <m/>
    <m/>
    <m/>
    <m/>
    <m/>
    <m/>
    <m/>
    <m/>
    <m/>
    <m/>
    <m/>
    <m/>
    <m/>
    <m/>
    <m/>
    <m/>
    <m/>
    <s v="PJ04DEF00"/>
    <x v="1"/>
    <s v="software"/>
    <s v="hm_izaki_ki"/>
    <s v="23PF A14é–‹ç™ºå‘ã‘ä¸å…·åˆç®¡ç†_x000d__x000a_23PF Defect management for A14 development_x000d__x000a_"/>
    <m/>
  </r>
  <r>
    <x v="0"/>
    <s v="PJ04DEF00-8350"/>
    <n v="697628"/>
    <s v="[IVI] &quot;Advance Settings&quot; list screen automatically scrolls up when back button is selected from MCS while &quot;Profiles &amp; accounts&quot; screen is active"/>
    <s v="kpt_saraiya_ac"/>
    <x v="2"/>
    <s v="Waiting"/>
    <x v="109"/>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41"/>
    <n v="697518"/>
    <s v="[KEY] Keyboard screen is not retained after selecting &quot;Back&quot; on Google voice typing screen"/>
    <s v="kpt_lucky_md"/>
    <x v="8"/>
    <s v="CLOSED"/>
    <x v="110"/>
    <x v="1"/>
    <m/>
    <s v="KPIT_2026_WK09_Out"/>
    <s v="TYAW"/>
    <m/>
    <m/>
    <m/>
    <m/>
    <m/>
    <m/>
    <m/>
    <m/>
    <m/>
    <m/>
    <m/>
    <m/>
    <m/>
    <m/>
    <m/>
    <m/>
    <m/>
    <m/>
    <m/>
    <s v="PJ04DEF00"/>
    <x v="1"/>
    <s v="software"/>
    <s v="hm_izaki_ki"/>
    <s v="23PF A14é–‹ç™ºå‘ã‘ä¸å…·åˆç®¡ç†_x000d__x000a_23PF Defect management for A14 development_x000d__x000a_"/>
    <m/>
  </r>
  <r>
    <x v="0"/>
    <s v="PJ04DEF00-8340"/>
    <n v="697447"/>
    <s v="[SUW] &quot;Turn on personal results&quot; screen is displayed for moment and then Home screen is displayed when Tap on Google Assistant notification from B-zone"/>
    <s v="kpt_saraiya_ac"/>
    <x v="5"/>
    <s v="Waiting"/>
    <x v="111"/>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9"/>
    <n v="697512"/>
    <s v="[System UI] Device Name is displayed without ellipsis &quot;...&quot; on title when characters do not fit in the breadcrumb list display area"/>
    <s v="kpt_saraiya_ac"/>
    <x v="6"/>
    <s v="Waiting"/>
    <x v="112"/>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8"/>
    <n v="697322"/>
    <s v="[SPCCP] Black screen is displayed for few sec when ACC cycle is performed when CarPlay call is in progress"/>
    <s v="kpt_tehra_ma"/>
    <x v="0"/>
    <s v="CLOSED"/>
    <x v="113"/>
    <x v="1"/>
    <m/>
    <s v="30AA"/>
    <s v="KPIT_2026_WK09_Out"/>
    <m/>
    <m/>
    <m/>
    <m/>
    <m/>
    <m/>
    <m/>
    <m/>
    <m/>
    <m/>
    <m/>
    <m/>
    <m/>
    <m/>
    <m/>
    <m/>
    <m/>
    <m/>
    <m/>
    <s v="PJ04DEF00"/>
    <x v="1"/>
    <s v="software"/>
    <s v="hm_izaki_ki"/>
    <s v="23PF A14é–‹ç™ºå‘ã‘ä¸å…·åˆç®¡ç†_x000d__x000a_23PF Defect management for A14 development_x000d__x000a_"/>
    <m/>
  </r>
  <r>
    <x v="0"/>
    <s v="PJ04DEF00-8337"/>
    <n v="697415"/>
    <s v="[SPCCP] CarPlay application is crashed when CarPlay Siri is initiated via iPhone side on Google Assistant (via SWC) for multiple times"/>
    <s v="kpt_saraiya_ac"/>
    <x v="13"/>
    <s v="Waiting"/>
    <x v="114"/>
    <x v="3"/>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5"/>
    <n v="697097"/>
    <s v="[System UI] B-Zone is not operable while &quot;Enter your password&quot; screen is active"/>
    <s v="kpt_saraiya_ac"/>
    <x v="8"/>
    <s v="Waiting"/>
    <x v="115"/>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4"/>
    <n v="697137"/>
    <s v="[AC] &quot;Chrome Beta&quot; app installation screen followed by Home screen is displayed when 'Back' button is selected from MCS"/>
    <s v="kpt_saraiya_ac"/>
    <x v="0"/>
    <s v="Waiting"/>
    <x v="116"/>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3"/>
    <n v="697135"/>
    <s v="[System UI] B-zone &amp; Header is displayed as blank on Profile settings screen and Home screen when Back key is selected from MCS"/>
    <s v="kpt_thombare_ap"/>
    <x v="9"/>
    <s v="IN INVESTIGATING"/>
    <x v="117"/>
    <x v="3"/>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2"/>
    <n v="697096"/>
    <s v="[AC] Play Store is crashed when &quot;My apps&quot; is selected while multiple third party apps installation are in progress"/>
    <s v="kpt_saraiya_ac"/>
    <x v="6"/>
    <s v="Waiting"/>
    <x v="118"/>
    <x v="3"/>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1"/>
    <n v="697094"/>
    <s v="[System UI] Back button freezes and Black screen appears on profile lock screen after remote call ends during CarPlay incoming call"/>
    <s v="kpt_saraiya_ac"/>
    <x v="6"/>
    <s v="Waiting"/>
    <x v="119"/>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30"/>
    <n v="697093"/>
    <s v="[System UI] Software Keyboard is terminated when &quot;Back&quot; face key is selected while &quot;Languages&quot; popup is active"/>
    <s v="kpt_saraiya_ac"/>
    <x v="8"/>
    <s v="Waiting"/>
    <x v="120"/>
    <x v="1"/>
    <s v="LRT -&gt; Out-of-Test Case Detection"/>
    <s v="A12_A14_OSV"/>
    <s v="A14_OSV"/>
    <s v="R7409_LRT"/>
    <s v="T20W"/>
    <m/>
    <m/>
    <m/>
    <m/>
    <m/>
    <m/>
    <m/>
    <m/>
    <m/>
    <m/>
    <m/>
    <m/>
    <m/>
    <m/>
    <m/>
    <m/>
    <m/>
    <s v="PJ04DEF00"/>
    <x v="1"/>
    <s v="software"/>
    <s v="hm_izaki_ki"/>
    <s v="23PF A14é–‹ç™ºå‘ã‘ä¸å…·åˆç®¡ç†_x000d__x000a_23PF Defect management for A14 development_x000d__x000a_"/>
    <m/>
  </r>
  <r>
    <x v="0"/>
    <s v="PJ04DEF00-8326"/>
    <n v="697085"/>
    <s v="[Google Assistant] &quot;Google assistant&quot; is not initiated for User3 when Google assistant is selected from MCS"/>
    <s v="kpt_saraiya_ac"/>
    <x v="10"/>
    <s v="Waiting"/>
    <x v="121"/>
    <x v="3"/>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23"/>
    <n v="697073"/>
    <s v="[PPP/GDPR] &quot;Data permissions&quot; popup is stacked (one on top of the next popup) with each tap of HondaLink from MCS"/>
    <s v="kpt_saraiya_ac"/>
    <x v="10"/>
    <s v="Waiting"/>
    <x v="122"/>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21"/>
    <n v="696999"/>
    <s v="[System UI] Blank grey area from bottom of &quot;Send feedback to Google&quot; popup window on A-Zone keeps increasing in size when continuously selecting Google Assistant and Back button from MCS"/>
    <s v="kpt_saraiya_ac"/>
    <x v="12"/>
    <s v="Waiting"/>
    <x v="123"/>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20"/>
    <n v="697041"/>
    <s v="[SUW] &quot;Connect the Device&quot; popup flickers on &quot;List Jump&quot; screen when &quot;Finish setting up your profile&quot; is performed from notification list screen while FM Radio is in progress"/>
    <s v="kpt_saraiya_ac"/>
    <x v="2"/>
    <s v="Waiting"/>
    <x v="124"/>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19"/>
    <n v="697036"/>
    <s v="[KEY] Software Keyboard is dismissed when Language switching from &quot;English&quot; to &quot;Arabic&quot; via &quot;language switching key&quot; while &quot;Enter your Password&quot; screen is active"/>
    <s v="kpt_saraiya_ac"/>
    <x v="8"/>
    <s v="Waiting"/>
    <x v="125"/>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15"/>
    <n v="696858"/>
    <s v="[KEY]  Software keyboard is dismissed automatically when â€œDay/Nightâ€ mode switch button is selected on Brightness adjustment screen while search languages screen is active"/>
    <s v="kpt_saraiya_ac"/>
    <x v="16"/>
    <s v="Waiting"/>
    <x v="126"/>
    <x v="1"/>
    <s v="LRT -&gt; Out-of-Test Case Detection"/>
    <s v="A12_A14_OSV"/>
    <s v="A14_OSV"/>
    <s v="R7409_LRT"/>
    <s v="TYAW"/>
    <m/>
    <m/>
    <m/>
    <m/>
    <m/>
    <m/>
    <m/>
    <m/>
    <m/>
    <m/>
    <m/>
    <m/>
    <m/>
    <m/>
    <m/>
    <m/>
    <m/>
    <s v="PJ04DEF00"/>
    <x v="1"/>
    <s v="software"/>
    <s v="hm_izaki_ki"/>
    <s v="23PF A14é–‹ç™ºå‘ã‘ä¸å…·åˆç®¡ç†_x000d__x000a_23PF Defect management for A14 development_x000d__x000a_"/>
    <m/>
  </r>
  <r>
    <x v="0"/>
    <s v="PJ04DEF00-8314"/>
    <n v="696850"/>
    <s v="[System UI] &quot;Spotify&quot; screen is displayed on A-zone for a moment when &quot;YouTube Music&quot; app is selected from All Apps screen"/>
    <s v="kpt_saraiya_ac"/>
    <x v="2"/>
    <s v="Waiting"/>
    <x v="127"/>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13"/>
    <n v="696849"/>
    <s v="[System UI] Length of scroll thumb changes when scroll down arrow is selected while Data Sharing with Honda screen is active"/>
    <s v="kpt_dubey_an"/>
    <x v="4"/>
    <s v="BLOCK FIXING VALIDATION"/>
    <x v="128"/>
    <x v="2"/>
    <s v="LRT -&gt; Out-of-Test Case Detection"/>
    <s v="30AA"/>
    <s v="A12_A14_OSV"/>
    <s v="A14_OSV"/>
    <s v="KPIT_2026_WK09_Out"/>
    <s v="R7409_LRT"/>
    <s v="SourceoftheSameCaseID:PJ04DEF00-8131"/>
    <m/>
    <m/>
    <m/>
    <m/>
    <m/>
    <m/>
    <m/>
    <m/>
    <m/>
    <m/>
    <m/>
    <m/>
    <m/>
    <m/>
    <m/>
    <s v="PJ04DEF00"/>
    <x v="1"/>
    <s v="software"/>
    <s v="hm_izaki_ki"/>
    <s v="23PF A14é–‹ç™ºå‘ã‘ä¸å…·åˆç®¡ç†_x000d__x000a_23PF Defect management for A14 development_x000d__x000a_"/>
    <m/>
  </r>
  <r>
    <x v="0"/>
    <s v="PJ04DEF00-8311"/>
    <n v="696843"/>
    <s v="[PRM] Black frame is partially displayed for a moment on User selection screen when &quot;Change profile&quot; is selected from notification list"/>
    <s v="kpt_saraiya_ac"/>
    <x v="5"/>
    <s v="Waiting"/>
    <x v="129"/>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09"/>
    <n v="696842"/>
    <s v="[CarMediaApp] &quot;YouTube Music is added to Home and All Apps&quot; notification is displayed on Notification list screen even after uninstalling the YouTube Music app"/>
    <s v="kpt_saraiya_ac"/>
    <x v="10"/>
    <s v="Waiting"/>
    <x v="130"/>
    <x v="2"/>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08"/>
    <n v="696835"/>
    <s v="[CarMediaApp] YT Music search screen is displayed with Spotify search screen Input text and predictive candidates when &quot;YouTube Music&quot; shortcut is selected from the MCS"/>
    <s v="kpt_saraiya_ac"/>
    <x v="2"/>
    <s v="Waiting"/>
    <x v="131"/>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07"/>
    <n v="696833"/>
    <s v="[System UI] Scrollbar is stuck when scroll up operation is performed using scrollbar on 'Default Apps' screen when return back from SMS app screen"/>
    <s v="kpt_saraiya_ac"/>
    <x v="11"/>
    <s v="Waiting"/>
    <x v="131"/>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06"/>
    <n v="696693"/>
    <s v="[Google Assistant] Google Assistant popup is stuck on Data sharing with Honda screen when Google Assistant is initiated from &quot;MCS&quot;"/>
    <s v="kpt_saraiya_ac"/>
    <x v="0"/>
    <s v="Waiting"/>
    <x v="132"/>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05"/>
    <n v="696757"/>
    <s v="[HondaLink] Flicker is observed on the &quot;Data sharing with Honda&quot; screen when the scrollâ€‘down operation is performed using scroll bar"/>
    <s v="kpt_chaudhari_an"/>
    <x v="2"/>
    <s v="CLOSED"/>
    <x v="133"/>
    <x v="2"/>
    <s v="LRT -&gt; Out-of-Test Case Detection"/>
    <s v="30AA"/>
    <s v="InvalidDefect"/>
    <s v="KPIT_2026_WK09_Out"/>
    <s v="KPIT_WK08_Out"/>
    <m/>
    <m/>
    <m/>
    <m/>
    <m/>
    <m/>
    <m/>
    <m/>
    <m/>
    <m/>
    <m/>
    <m/>
    <m/>
    <m/>
    <m/>
    <m/>
    <m/>
    <s v="PJ04DEF00"/>
    <x v="1"/>
    <s v="software"/>
    <s v="hm_izaki_ki"/>
    <s v="23PF A14é–‹ç™ºå‘ã‘ä¸å…·åˆç®¡ç†_x000d__x000a_23PF Defect management for A14 development_x000d__x000a_"/>
    <m/>
  </r>
  <r>
    <x v="0"/>
    <s v="PJ04DEF00-8304"/>
    <n v="696141"/>
    <s v="[PRM] User Selection screen is displayed on entire A-zone &amp; B-zone"/>
    <s v="kpt_saraiya_ac"/>
    <x v="9"/>
    <s v="Waiting"/>
    <x v="134"/>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03"/>
    <n v="696111"/>
    <s v="[PPP] &quot;Data Sharing&quot; icon is displayed on the status bar when &quot;Data Sharing with Honda&quot; option is Enabled"/>
    <s v="kpt_khanwilkar_aj"/>
    <x v="0"/>
    <s v="[IN WORK]APPLY FOR CLOSE"/>
    <x v="135"/>
    <x v="1"/>
    <s v="LRT -&gt; Single-Function Test"/>
    <s v="30AA"/>
    <s v="A12_A14_OSV"/>
    <s v="A14_OSV"/>
    <s v="A14OSV_INFLOW_2026_WK8"/>
    <s v="KPIT_2026_WK09_Out"/>
    <s v="KPIT_Export"/>
    <s v="R7409_LRT"/>
    <m/>
    <m/>
    <m/>
    <m/>
    <m/>
    <m/>
    <m/>
    <m/>
    <m/>
    <m/>
    <m/>
    <m/>
    <m/>
    <m/>
    <s v="PJ04DEF00"/>
    <x v="1"/>
    <s v="software"/>
    <s v="hm_izaki_ki"/>
    <s v="23PF A14é–‹ç™ºå‘ã‘ä¸å…·åˆç®¡ç†_x000d__x000a_23PF Defect management for A14 development_x000d__x000a_"/>
    <m/>
  </r>
  <r>
    <x v="0"/>
    <s v="PJ04DEF00-8302"/>
    <n v="695984"/>
    <s v="[HED] Downloading notification of Third-party app (Crunchyroll) is displaying two times in the Notification list screen while downloading is in progress"/>
    <s v="kpt_saraiya_ac"/>
    <x v="9"/>
    <s v="Waiting"/>
    <x v="136"/>
    <x v="1"/>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301"/>
    <n v="696016"/>
    <s v="[SPCCP] CarPlay Phone screen is freezed followed by CarPlay Projection termination when an outgoing call is repeatedly initiated and terminated via ICB"/>
    <s v="kpt_saraiya_ac"/>
    <x v="13"/>
    <s v="Waiting"/>
    <x v="137"/>
    <x v="3"/>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300"/>
    <n v="695981"/>
    <s v="[PRM] &quot;Switching to HPA Switching profiles will be cancelled if the vehicle is in motion&quot; text is displayed for a moment after OK is tapped on Disclaimer popup"/>
    <s v="kpt_saraiya_ac"/>
    <x v="0"/>
    <s v="Waiting"/>
    <x v="138"/>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299"/>
    <n v="695957"/>
    <s v="[LNG] Custom Setup Wizard notification is displayed for a moment in English and dismissed on Notification list screen under system status"/>
    <s v="kpt_saraiya_ac"/>
    <x v="12"/>
    <s v="Waiting"/>
    <x v="139"/>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297"/>
    <n v="695874"/>
    <s v="[KEY] Software Keyboard is not displayed on selecting password input area after ending ongoing HFT call"/>
    <s v="kpt_saraiya_ac"/>
    <x v="6"/>
    <s v="Waiting"/>
    <x v="140"/>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296"/>
    <n v="695861"/>
    <s v="[KEY] Software Keyboard is not displayed when &quot;Google voice typing&quot; option is selected on &quot;Choose input method&quot; popup"/>
    <s v="kpt_saraiya_ac"/>
    <x v="10"/>
    <s v="Waiting"/>
    <x v="141"/>
    <x v="1"/>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295"/>
    <n v="695857"/>
    <s v="[System UI] &quot;Microphone setting is off.&quot; popup is terminated when Tap on â€œDay/Nightâ€ mode switch button on active &quot;Display Mode&quot;"/>
    <s v="kpt_saraiya_ac"/>
    <x v="5"/>
    <s v="Waiting"/>
    <x v="142"/>
    <x v="1"/>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294"/>
    <n v="695851"/>
    <s v="[AC] Scroll bar is displayed for a moment on Play Store &quot;Updates&quot; screen when &quot;My apps&quot; is selected"/>
    <s v="kpt_saraiya_ac"/>
    <x v="6"/>
    <s v="Waiting"/>
    <x v="143"/>
    <x v="2"/>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293"/>
    <n v="695848"/>
    <s v="[IVI] &quot;Android is starting&quot; is displayed followed by MCS and B-Zone black for some time when Factory Data Reset is performed"/>
    <s v="kpt_saraiya_ac"/>
    <x v="13"/>
    <s v="Waiting"/>
    <x v="144"/>
    <x v="3"/>
    <s v="LRT -&gt; Out-of-Test Case Detection"/>
    <s v="30AA"/>
    <s v="A12_A14_OSV"/>
    <s v="A14_OSV"/>
    <s v="R7409_LRT"/>
    <m/>
    <m/>
    <m/>
    <m/>
    <m/>
    <m/>
    <m/>
    <m/>
    <m/>
    <m/>
    <m/>
    <m/>
    <m/>
    <m/>
    <m/>
    <m/>
    <m/>
    <s v="PJ04DEF00"/>
    <x v="1"/>
    <s v="software"/>
    <s v="hm_izaki_ki"/>
    <s v="23PF A14é–‹ç™ºå‘ã‘ä¸å…·åˆç®¡ç†_x000d__x000a_23PF Defect management for A14 development_x000d__x000a_"/>
    <m/>
  </r>
  <r>
    <x v="0"/>
    <s v="PJ04DEF00-8285"/>
    <n v="695594"/>
    <s v="[PPP/GDPR]&quot;Data Permissions&quot; pop up is displayed on User selection screen when change profile is selected from notification list screen"/>
    <s v="kpt_saraiya_ac"/>
    <x v="10"/>
    <s v="Waiting"/>
    <x v="145"/>
    <x v="1"/>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284"/>
    <n v="695584"/>
    <s v="[SPCCP] CarPlay call is not initiated &amp; outgoing call screen is not displayed when same contact from the &quot;Recents&quot; list is selected for second time after ending the first call"/>
    <s v="kpt_saraiya_ac"/>
    <x v="13"/>
    <s v="Waiting"/>
    <x v="146"/>
    <x v="1"/>
    <s v="LRT -&gt; Out-of-Test Case Detection"/>
    <s v="30AA"/>
    <s v="A12_14_OSV"/>
    <s v="A12_A14_OSV"/>
    <s v="A14_OSV"/>
    <s v="A14OSV_INFLOW_2026_WK8"/>
    <s v="R7409_LRT"/>
    <m/>
    <m/>
    <m/>
    <m/>
    <m/>
    <m/>
    <m/>
    <m/>
    <m/>
    <m/>
    <m/>
    <m/>
    <m/>
    <m/>
    <m/>
    <s v="PJ04DEF00"/>
    <x v="1"/>
    <s v="software"/>
    <s v="hm_izaki_ki"/>
    <s v="23PF A14é–‹ç™ºå‘ã‘ä¸å…·åˆç®¡ç†_x000d__x000a_23PF Defect management for A14 development_x000d__x000a_"/>
    <m/>
  </r>
  <r>
    <x v="0"/>
    <s v="PJ04DEF00-8275"/>
    <n v="695280"/>
    <s v="[KEY] Software Keyboard is not displayed when Password input field is selected on WiFi network Password screen"/>
    <s v="kpt_saraiya_ac"/>
    <x v="10"/>
    <s v="Waiting"/>
    <x v="147"/>
    <x v="1"/>
    <s v="LRT -&gt; Out-of-Test Case Detection"/>
    <s v="30AA"/>
    <s v="A12_A14_OSV"/>
    <s v="A14_OSV"/>
    <s v="A14OSV_INFLOW_2026_WK8"/>
    <s v="R7409_LRT"/>
    <m/>
    <m/>
    <m/>
    <m/>
    <m/>
    <m/>
    <m/>
    <m/>
    <m/>
    <m/>
    <m/>
    <m/>
    <m/>
    <m/>
    <m/>
    <m/>
    <s v="PJ04DEF00"/>
    <x v="1"/>
    <s v="software"/>
    <s v="hm_izaki_ki"/>
    <s v="23PF A14é–‹ç™ºå‘ã‘ä¸å…·åˆç®¡ç†_x000d__x000a_23PF Defect management for A14 development_x000d__x000a_"/>
    <m/>
  </r>
  <r>
    <x v="0"/>
    <s v="PJ04DEF00-8263"/>
    <n v="694699"/>
    <s v="[System UI] &quot;Advance Settings&quot; screen is displayed instead of &quot;FM&quot; screen when back button is pressed while Profiles screen is active"/>
    <s v="kpt_chaudhari_an"/>
    <x v="2"/>
    <s v="CLOSED"/>
    <x v="148"/>
    <x v="1"/>
    <m/>
    <s v="3BMA"/>
    <s v="InvalidDefect"/>
    <s v="KPIT_2026_WK08_Out"/>
    <m/>
    <m/>
    <m/>
    <m/>
    <m/>
    <m/>
    <m/>
    <m/>
    <m/>
    <m/>
    <m/>
    <m/>
    <m/>
    <m/>
    <m/>
    <m/>
    <m/>
    <m/>
    <s v="PJ04DEF00"/>
    <x v="1"/>
    <s v="software"/>
    <s v="hm_izaki_ki"/>
    <s v="23PF A14é–‹ç™ºå‘ã‘ä¸å…·åˆç®¡ç†_x000d__x000a_23PF Defect management for A14 development_x000d__x000a_"/>
    <m/>
  </r>
  <r>
    <x v="0"/>
    <s v="PJ04DEF00-8261"/>
    <n v="694675"/>
    <s v="[System UI] Customization screen is not displayed when long press on &quot;Press &amp; Hold to Add&quot; on MCS while CarPlay projection screen is active"/>
    <s v="kpt_saraiya_ac"/>
    <x v="13"/>
    <s v="Waiting"/>
    <x v="149"/>
    <x v="1"/>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259"/>
    <n v="694641"/>
    <s v="[CarMediaApp] &quot;YouTube Music is added to Home and All Apps&quot; notification is displayed on Notification list screen even after uninstalling the YouTube Music app"/>
    <s v="kpt_saraiya_ac"/>
    <x v="10"/>
    <s v="Waiting"/>
    <x v="150"/>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58"/>
    <n v="694634"/>
    <s v="[SUW] &quot;Connect the Device&quot; popup flickers on &quot;List Jump&quot; screen when â€œFinish setting up your profileâ€ is performed from notification list screen while FM Radio is in progress "/>
    <s v="kpt_saraiya_ac"/>
    <x v="2"/>
    <s v="Waiting"/>
    <x v="151"/>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56"/>
    <n v="694631"/>
    <s v="[BT] Wireless Android Auto is not reconnected automatically when Bluetooth &amp; Wi-Fi is turned OFF from device side while wireless android auto is connected to ICB"/>
    <s v="kpt_saraiya_ac"/>
    <x v="13"/>
    <s v="Waiting"/>
    <x v="152"/>
    <x v="1"/>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255"/>
    <n v="694629"/>
    <s v="[System UI] Bluetooth Audio 'Grant Permission' popup is displayed when 'Back' face key is selected while Google Maps screen is active"/>
    <s v="kpt_saraiya_ac"/>
    <x v="11"/>
    <s v="Waiting"/>
    <x v="153"/>
    <x v="1"/>
    <s v="LRT -&gt; Out-of-Test Case Detection"/>
    <s v="3BHA"/>
    <s v="A13_A14_OSV"/>
    <s v="A14_OSV"/>
    <s v="A14OSV_INFLOW_2026_WK8"/>
    <s v="R7417_LRT"/>
    <m/>
    <m/>
    <m/>
    <m/>
    <m/>
    <m/>
    <m/>
    <m/>
    <m/>
    <m/>
    <m/>
    <m/>
    <m/>
    <m/>
    <m/>
    <m/>
    <s v="PJ04DEF00"/>
    <x v="1"/>
    <s v="software"/>
    <s v="hm_izaki_ki"/>
    <s v="23PF A14é–‹ç™ºå‘ã‘ä¸å…·åˆç®¡ç†_x000d__x000a_23PF Defect management for A14 development_x000d__x000a_"/>
    <m/>
  </r>
  <r>
    <x v="0"/>
    <s v="PJ04DEF00-8254"/>
    <n v="694615"/>
    <s v="[MCS] DTV antenna error popup screen continues to be displayed when Back button is selected from MCS"/>
    <s v="kpt_saraiya_ac"/>
    <x v="13"/>
    <s v="Waiting"/>
    <x v="154"/>
    <x v="1"/>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253"/>
    <n v="694611"/>
    <s v="[CarMediaApp] YT Music search screen is displayed with Spotify search screen Input text and predictive candidates when &quot;YouTube Music&quot; shortcut is selected from the MCS"/>
    <s v="kpt_saraiya_ac"/>
    <x v="2"/>
    <s v="Waiting"/>
    <x v="155"/>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47"/>
    <n v="694602"/>
    <s v="[SPCCP] Recent call list screen is displayed for a moment before returning to CarPlay outgoing Call screen when CarPlay outgoing call is initiated from recent call list screen"/>
    <s v="kpt_saraiya_ac"/>
    <x v="13"/>
    <s v="Waiting"/>
    <x v="156"/>
    <x v="2"/>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240"/>
    <n v="694601"/>
    <s v="[IVI] Flicker is observed on A-zone when &quot;General Settings&quot; is selected from MCS while &quot;Google Ads&quot; popup is active"/>
    <s v="kpt_saraiya_ac"/>
    <x v="8"/>
    <s v="Waiting"/>
    <x v="156"/>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37"/>
    <n v="694338"/>
    <s v="[SPCCP] CarPlay Phone screen is freezed followed by CarPlay Projection termination when an outgoing call is repeatedly initiated and terminated via ICB"/>
    <s v="kpt_saraiya_ac"/>
    <x v="13"/>
    <s v="Waiting"/>
    <x v="157"/>
    <x v="3"/>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236"/>
    <n v="694333"/>
    <s v="[KEY] &quot;Languages&quot; popup is overlapped with B-zone while &quot;Enter your password&quot; screen is active"/>
    <s v="kpt_saraiya_ac"/>
    <x v="8"/>
    <s v="Waiting"/>
    <x v="158"/>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34"/>
    <n v="694136"/>
    <s v="[System UI] &quot;Spotify&quot; screen is displayed on A-zone for a moment when &quot;YouTube Music&quot; app is selected from All Apps screen"/>
    <s v="kpt_saraiya_ac"/>
    <x v="2"/>
    <s v="Waiting"/>
    <x v="159"/>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32"/>
    <n v="694080"/>
    <s v="[LNG] Profile setup option is displayed for a moment in English and dismissed on Notification list screen under system status"/>
    <s v="kpt_saraiya_ac"/>
    <x v="12"/>
    <s v="Waiting"/>
    <x v="160"/>
    <x v="2"/>
    <s v="LRT -&gt; Out-of-Test Case Detection"/>
    <s v="30AY"/>
    <s v="A13_14_OSV"/>
    <s v="A13_A14_OSV"/>
    <s v="A14_OSV"/>
    <s v="A14OSV_INFLOW_2026_WK8"/>
    <s v="R7417_LRT"/>
    <m/>
    <m/>
    <m/>
    <m/>
    <m/>
    <m/>
    <m/>
    <m/>
    <m/>
    <m/>
    <m/>
    <m/>
    <m/>
    <m/>
    <m/>
    <s v="PJ04DEF00"/>
    <x v="1"/>
    <s v="software"/>
    <s v="hm_izaki_ki"/>
    <s v="23PF A14é–‹ç™ºå‘ã‘ä¸å…·åˆç®¡ç†_x000d__x000a_23PF Defect management for A14 development_x000d__x000a_"/>
    <m/>
  </r>
  <r>
    <x v="0"/>
    <s v="PJ04DEF00-8231"/>
    <n v="694128"/>
    <s v="[IVI] Screen transits to Google settings screen when Google Assistant is initiated from MCS while PIN Authentication screen is active"/>
    <s v="kpt_saraiya_ac"/>
    <x v="16"/>
    <s v="Waiting"/>
    <x v="161"/>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30"/>
    <n v="694117"/>
    <s v="[System UI] Scrollbar is stuck when scroll up operation is performed using scrollbar on 'Default Apps' screen when return back from SMS app screen"/>
    <s v="kpt_saraiya_ac"/>
    <x v="11"/>
    <s v="Waiting"/>
    <x v="162"/>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29"/>
    <n v="694114"/>
    <s v="[CarMediaApp]  Page forward button are not displayed when list is scrolled till end of Down/Up while Spotify screen is active"/>
    <s v="kpt_saraiya_ac"/>
    <x v="4"/>
    <s v="Waiting"/>
    <x v="163"/>
    <x v="2"/>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204"/>
    <n v="693316"/>
    <s v="[System UI] B-Zone is not operable while &quot;Enter your password&quot; screen is active"/>
    <s v="kpt_saraiya_ac"/>
    <x v="8"/>
    <s v="Waiting"/>
    <x v="164"/>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02"/>
    <n v="693314"/>
    <s v="[IVI] &quot;Google Assistant&quot; is displayed in &quot;Allowed only while in use&quot; list of Microphone settings screen when &quot;Don't allow anyway&quot; is selected on Google Assistant Microphone permission popup while â€œDisplay Modeâ€ screen is active"/>
    <s v="kpt_saraiya_ac"/>
    <x v="5"/>
    <s v="Waiting"/>
    <x v="165"/>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201"/>
    <n v="693416"/>
    <s v="[SPCCP] CarPlay application is crashed when CarPlay Siri is initiated via iPhone side on Google Assistant (via SWC) for multiple times"/>
    <s v="kpt_saraiya_ac"/>
    <x v="13"/>
    <s v="Waiting"/>
    <x v="166"/>
    <x v="3"/>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198"/>
    <n v="693310"/>
    <s v="[KEY] Software Keyboard is dismissed when Language switching from &quot;English&quot; to &quot;Canada&quot; via &quot;language switching key&quot; while &quot;Enter your Password&quot; screen is active"/>
    <s v="kpt_saraiya_ac"/>
    <x v="8"/>
    <s v="Waiting"/>
    <x v="167"/>
    <x v="2"/>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196"/>
    <n v="693407"/>
    <s v="[LNG] SMS read aloud is not audible when tap on unread SMS while default Assist App is set to &quot;Alexa&quot;"/>
    <s v="kpt_saraiya_ac"/>
    <x v="7"/>
    <s v="Waiting"/>
    <x v="168"/>
    <x v="1"/>
    <s v="LRT -&gt; Out-of-Test Case Detection"/>
    <s v="36WA"/>
    <s v="A13_A14_OSV"/>
    <s v="A14_OSV"/>
    <s v="A14OSV_INFLOW_2026_WK8"/>
    <s v="R7417_LRT"/>
    <m/>
    <m/>
    <m/>
    <m/>
    <m/>
    <m/>
    <m/>
    <m/>
    <m/>
    <m/>
    <m/>
    <m/>
    <m/>
    <m/>
    <m/>
    <m/>
    <s v="PJ04DEF00"/>
    <x v="1"/>
    <s v="software"/>
    <s v="hm_izaki_ki"/>
    <s v="23PF A14é–‹ç™ºå‘ã‘ä¸å…·åˆç®¡ç†_x000d__x000a_23PF Defect management for A14 development_x000d__x000a_"/>
    <m/>
  </r>
  <r>
    <x v="0"/>
    <s v="PJ04DEF00-8195"/>
    <n v="693308"/>
    <s v="[LNG] &quot;Phone call is using the mic&quot; notification is displayed in Brazilian Portuguese language on notification list screen during an active call while current language of ICB is set to &quot;English&quot;"/>
    <s v="kpt_saraiya_ac"/>
    <x v="6"/>
    <s v="Waiting"/>
    <x v="169"/>
    <x v="2"/>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194"/>
    <n v="693271"/>
    <s v="[CarMediaApp] Volume level is not displayed on permanent card when Volume level is increase/decrease by 2 level while Spotify music is in pause state"/>
    <s v="kpt_hv_na"/>
    <x v="4"/>
    <s v="Waiting"/>
    <x v="170"/>
    <x v="1"/>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192"/>
    <n v="693185"/>
    <s v="[System UI] CarPlay projection screen continues to be displayed when Back button is selected from MCS"/>
    <s v="kpt_saraiya_ac"/>
    <x v="13"/>
    <s v="Waiting"/>
    <x v="171"/>
    <x v="1"/>
    <s v="LRT -&gt; Out-of-Test Case Detection"/>
    <s v="30AY"/>
    <s v="A13_A14_OSV"/>
    <s v="A14_OSV"/>
    <s v="A14OSV_INFLOW_2026_WK7"/>
    <s v="R7417_LRT"/>
    <m/>
    <m/>
    <m/>
    <m/>
    <m/>
    <m/>
    <m/>
    <m/>
    <m/>
    <m/>
    <m/>
    <m/>
    <m/>
    <m/>
    <m/>
    <m/>
    <s v="PJ04DEF00"/>
    <x v="1"/>
    <s v="software"/>
    <s v="hm_izaki_ki"/>
    <s v="23PF A14é–‹ç™ºå‘ã‘ä¸å…·åˆç®¡ç†_x000d__x000a_23PF Defect management for A14 development_x000d__x000a_"/>
    <m/>
  </r>
  <r>
    <x v="0"/>
    <s v="PJ04DEF00-8189"/>
    <n v="693060"/>
    <s v="[KEY]Software keyboard is relaunched automatically when &quot;Day/Night&quot; button is selected on the brightness adjustment bar"/>
    <s v="kpt_saraiya_ac"/>
    <x v="16"/>
    <s v="Waiting"/>
    <x v="172"/>
    <x v="2"/>
    <s v="LRT -&gt; Out-of-Test Case Detection"/>
    <s v="3A0W"/>
    <s v="A13_A14_OSV"/>
    <s v="A14_OSV"/>
    <s v="A14OSV_INFLOW_2026_WK8"/>
    <s v="R7417_LRT"/>
    <m/>
    <m/>
    <m/>
    <m/>
    <m/>
    <m/>
    <m/>
    <m/>
    <m/>
    <m/>
    <m/>
    <m/>
    <m/>
    <m/>
    <m/>
    <m/>
    <s v="PJ04DEF00"/>
    <x v="1"/>
    <s v="software"/>
    <s v="hm_izaki_ki"/>
    <s v="23PF A14é–‹ç™ºå‘ã‘ä¸å…·åˆç®¡ç†_x000d__x000a_23PF Defect management for A14 development_x000d__x000a_"/>
    <m/>
  </r>
  <r>
    <x v="0"/>
    <s v="PJ04DEF00-8174"/>
    <n v="692453"/>
    <s v="[SPCAA] Android Auto music automatically resumes playing when pause button is selected on Android Auto music screen"/>
    <s v="kpt_saraiya_ac"/>
    <x v="10"/>
    <s v="Waiting"/>
    <x v="173"/>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172"/>
    <n v="692449"/>
    <s v=" [IVI] Scroll bar is not displayed on the &quot;System&quot; settings screen when User1 is logged in"/>
    <s v="kpt_saraiya_ac"/>
    <x v="16"/>
    <s v="Waiting"/>
    <x v="174"/>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171"/>
    <n v="692448"/>
    <s v="[SUW] Disclaimer popup is displayed on Google services screen when creating new profile (User2)"/>
    <s v="kpt_hv_na"/>
    <x v="9"/>
    <s v="Waiting"/>
    <x v="175"/>
    <x v="1"/>
    <s v="LRT -&gt; Out-of-Test Case Detection"/>
    <s v="3BMA"/>
    <s v="A13_A14_OSV"/>
    <s v="A14_OSV"/>
    <s v="A14OSV_INFLOW_2026_WK8"/>
    <s v="R7417_LRT"/>
    <m/>
    <m/>
    <m/>
    <m/>
    <m/>
    <m/>
    <m/>
    <m/>
    <m/>
    <m/>
    <m/>
    <m/>
    <m/>
    <m/>
    <m/>
    <m/>
    <s v="PJ04DEF00"/>
    <x v="1"/>
    <s v="software"/>
    <s v="hm_izaki_ki"/>
    <s v="23PF A14é–‹ç™ºå‘ã‘ä¸å…·åˆç®¡ç†_x000d__x000a_23PF Defect management for A14 development_x000d__x000a_"/>
    <m/>
  </r>
  <r>
    <x v="0"/>
    <s v="PJ04DEF00-8164"/>
    <n v="692343"/>
    <s v="[System UI] Blank grey area from bottom of  &quot;Send feedback to Google&quot; pop-up window on  A-Zone keeps increasing in size when continuously selecting Google Assistant and Back button from MCS"/>
    <s v="kpt_saraiya_ac"/>
    <x v="12"/>
    <s v="Waiting"/>
    <x v="176"/>
    <x v="2"/>
    <s v="LRT -&gt; Out-of-Test Case Detection"/>
    <s v="30AY"/>
    <s v="A13_A14_OSV"/>
    <s v="A14_OSV"/>
    <s v="A14OSV_INFLOW_2026_WK8"/>
    <s v="R7417_LRT"/>
    <m/>
    <m/>
    <m/>
    <m/>
    <m/>
    <m/>
    <m/>
    <m/>
    <m/>
    <m/>
    <m/>
    <m/>
    <m/>
    <m/>
    <m/>
    <m/>
    <s v="PJ04DEF00"/>
    <x v="1"/>
    <s v="software"/>
    <s v="hm_izaki_ki"/>
    <s v="23PF A14é–‹ç™ºå‘ã‘ä¸å…·åˆç®¡ç†_x000d__x000a_23PF Defect management for A14 development_x000d__x000a_"/>
    <m/>
  </r>
  <r>
    <x v="0"/>
    <s v="PJ04DEF00-8155"/>
    <n v="692119"/>
    <s v="[USB] USB Video playback is resumed when &quot;Google Assistant&quot; is selected from MCS multiple times while USB video playback is pause state"/>
    <s v="kpt_rajput_dh"/>
    <x v="13"/>
    <s v="CLOSE CONFIRMATION"/>
    <x v="177"/>
    <x v="1"/>
    <s v="LRT -&gt; Out-of-Test Case Detection"/>
    <s v="2026_Sprint2_Planned"/>
    <s v="30AY"/>
    <s v="A13_A14_OSV"/>
    <s v="A14_OSV"/>
    <s v="A14Degrade"/>
    <s v="A14OSV_INFLOW_2026_WK7"/>
    <s v="A14OSV_OUTFLOW_2026_WK8"/>
    <s v="KPIT_2026_WK08_Out"/>
    <s v="KPIT_2026_WK08_Planned"/>
    <s v="KPIT_Export"/>
    <s v="OSV_DVT_InScope"/>
    <s v="OSVDVT_KPIT_ConfirmationOK"/>
    <s v="R7417_LRT"/>
    <s v="SourceoftheSameCaseID:PJ04DEF00-5970"/>
    <m/>
    <m/>
    <m/>
    <m/>
    <m/>
    <m/>
    <m/>
    <s v="PJ04DEF00"/>
    <x v="1"/>
    <s v="software"/>
    <s v="hm_izaki_ki"/>
    <s v="23PF A14é–‹ç™ºå‘ã‘ä¸å…·åˆç®¡ç†_x000d__x000a_23PF Defect management for A14 development_x000d__x000a_"/>
    <m/>
  </r>
  <r>
    <x v="0"/>
    <s v="PJ04DEF00-8150"/>
    <n v="691739"/>
    <s v="[System UI]Google Play store notification is not displayed on Notification list screen when 3rd party app downloading is in progress"/>
    <s v="kpt_saraiya_ac"/>
    <x v="10"/>
    <s v="Waiting"/>
    <x v="178"/>
    <x v="1"/>
    <s v="LRT -&gt; Out-of-Test Case Detection"/>
    <s v="3BMA"/>
    <s v="A13_A14_OSV"/>
    <s v="A14_OSV"/>
    <s v="A14OSV_INFLOW_2026_WK7"/>
    <s v="R7417_LRT"/>
    <m/>
    <m/>
    <m/>
    <m/>
    <m/>
    <m/>
    <m/>
    <m/>
    <m/>
    <m/>
    <m/>
    <m/>
    <m/>
    <m/>
    <m/>
    <m/>
    <s v="PJ04DEF00"/>
    <x v="1"/>
    <s v="software"/>
    <s v="hm_izaki_ki"/>
    <s v="23PF A14é–‹ç™ºå‘ã‘ä¸å…·åˆç®¡ç†_x000d__x000a_23PF Defect management for A14 development_x000d__x000a_"/>
    <m/>
  </r>
  <r>
    <x v="0"/>
    <s v="PJ04DEF00-8147"/>
    <n v="691732"/>
    <s v="[AC] Play Store is crashed when &quot;My Apps&quot; is selected while multiple third party apps installation are in progress"/>
    <s v="kpt_saraiya_ac"/>
    <x v="6"/>
    <s v="Waiting"/>
    <x v="179"/>
    <x v="3"/>
    <s v="LRT -&gt; Out-of-Test Case Detection"/>
    <s v="30AY"/>
    <s v="A13_A14_OSV"/>
    <s v="A14_OSV"/>
    <s v="A14OSV_INFLOW_2026_WK7"/>
    <s v="R7417_LRT"/>
    <m/>
    <m/>
    <m/>
    <m/>
    <m/>
    <m/>
    <m/>
    <m/>
    <m/>
    <m/>
    <m/>
    <m/>
    <m/>
    <m/>
    <m/>
    <m/>
    <s v="PJ04DEF00"/>
    <x v="1"/>
    <s v="software"/>
    <s v="hm_izaki_ki"/>
    <s v="23PF A14é–‹ç™ºå‘ã‘ä¸å…·åˆç®¡ç†_x000d__x000a_23PF Defect management for A14 development_x000d__x000a_"/>
    <m/>
  </r>
  <r>
    <x v="0"/>
    <s v="PJ04DEF00-8145"/>
    <n v="691547"/>
    <s v="[BT] &quot;Bluetooth is turned Off. Turn On Bluetooth to use this feature&quot; popup is stuck for ~2 seconds when &quot;OK&quot; button is selected on popup"/>
    <s v="kpt_saraiya_ac"/>
    <x v="7"/>
    <s v="Waiting"/>
    <x v="180"/>
    <x v="2"/>
    <s v="LRT -&gt; Out-of-Test Case Detection"/>
    <s v="3BHA"/>
    <s v="A13_A14_OSV"/>
    <s v="A14_OSV"/>
    <s v="A14OSV_INFLOW_2026_WK7"/>
    <s v="R7417_LRT"/>
    <m/>
    <m/>
    <m/>
    <m/>
    <m/>
    <m/>
    <m/>
    <m/>
    <m/>
    <m/>
    <m/>
    <m/>
    <m/>
    <m/>
    <m/>
    <m/>
    <s v="PJ04DEF00"/>
    <x v="1"/>
    <s v="software"/>
    <s v="hm_izaki_ki"/>
    <s v="23PF A14é–‹ç™ºå‘ã‘ä¸å…·åˆç®¡ç†_x000d__x000a_23PF Defect management for A14 development_x000d__x000a_"/>
    <m/>
  </r>
  <r>
    <x v="0"/>
    <s v="PJ04DEF00-8144"/>
    <n v="691546"/>
    <s v="[PRM] Black screen is displayed on Owner profile A-zone for 10 seconds when user switching is performed from Owner -&gt;User 1 while Waze navigation installation is in progress"/>
    <s v="kpt_saraiya_ac"/>
    <x v="0"/>
    <s v="Waiting"/>
    <x v="181"/>
    <x v="3"/>
    <s v="LRT -&gt; Out-of-Test Case Detection"/>
    <s v="30AY"/>
    <s v="A13_A14_OSV"/>
    <s v="A14_OSV"/>
    <s v="A14OSV_INFLOW_2026_WK7"/>
    <s v="R7417_LRT"/>
    <m/>
    <m/>
    <m/>
    <m/>
    <m/>
    <m/>
    <m/>
    <m/>
    <m/>
    <m/>
    <m/>
    <m/>
    <m/>
    <m/>
    <m/>
    <m/>
    <s v="PJ04DEF00"/>
    <x v="1"/>
    <s v="software"/>
    <s v="hm_izaki_ki"/>
    <s v="23PF A14é–‹ç™ºå‘ã‘ä¸å…·åˆç®¡ç†_x000d__x000a_23PF Defect management for A14 development_x000d__x000a_"/>
    <m/>
  </r>
  <r>
    <x v="0"/>
    <s v="PJ04DEF00-8136"/>
    <n v="691618"/>
    <s v="[System UI] Microphone settings screen is displayed when &quot;Don't allow anyway&quot; is selected on Google Assistant Microphone permission popup"/>
    <s v="kpt_saraiya_ac"/>
    <x v="5"/>
    <s v="Waiting"/>
    <x v="182"/>
    <x v="1"/>
    <s v="LRT -&gt; Out-of-Test Case Detection"/>
    <s v="3BMA"/>
    <s v="A13_14_OSV"/>
    <s v="A13_A14_OSV"/>
    <s v="A14_OSV"/>
    <s v="A14OSV_INFLOW_2026_WK7"/>
    <s v="R7417_LRT"/>
    <m/>
    <m/>
    <m/>
    <m/>
    <m/>
    <m/>
    <m/>
    <m/>
    <m/>
    <m/>
    <m/>
    <m/>
    <m/>
    <m/>
    <m/>
    <s v="PJ04DEF00"/>
    <x v="1"/>
    <s v="software"/>
    <s v="hm_izaki_ki"/>
    <s v="23PF A14é–‹ç™ºå‘ã‘ä¸å…·åˆç®¡ç†_x000d__x000a_23PF Defect management for A14 development_x000d__x000a_"/>
    <m/>
  </r>
  <r>
    <x v="0"/>
    <s v="PJ04DEF00-8123"/>
    <n v="691038"/>
    <s v="[System UI] Software Keyboard is terminated when &quot;Back&quot; face key is selected while &quot;Languages&quot; popup is active"/>
    <s v="kpt_saraiya_ac"/>
    <x v="8"/>
    <s v="Waiting"/>
    <x v="183"/>
    <x v="1"/>
    <s v="LRT -&gt; Out-of-Test Case Detection"/>
    <s v="3A0W"/>
    <s v="A13_A14_OSV"/>
    <s v="A14_OSV"/>
    <s v="A14OSV_INFLOW_2026_WK7"/>
    <s v="R7417_LRT"/>
    <m/>
    <m/>
    <m/>
    <m/>
    <m/>
    <m/>
    <m/>
    <m/>
    <m/>
    <m/>
    <m/>
    <m/>
    <m/>
    <m/>
    <m/>
    <m/>
    <s v="PJ04DEF00"/>
    <x v="1"/>
    <s v="software"/>
    <s v="hm_izaki_ki"/>
    <s v="23PF A14é–‹ç™ºå‘ã‘ä¸å…·åˆç®¡ç†_x000d__x000a_23PF Defect management for A14 development_x000d__x000a_"/>
    <m/>
  </r>
  <r>
    <x v="0"/>
    <s v="PJ04DEF00-8120"/>
    <n v="690954"/>
    <s v="[HFT] Ongoing call timer is displayed for 4 more seconds when ongoing call is ended from Remote Phone"/>
    <s v="kpt_saraiya_ac"/>
    <x v="7"/>
    <s v="Waiting"/>
    <x v="184"/>
    <x v="2"/>
    <s v="LRT -&gt; Out-of-Test Case Detection"/>
    <s v="3BHA"/>
    <s v="A13_A14_OSV"/>
    <s v="A14_OSV"/>
    <s v="A14OSV_INFLOW_2026_WK7"/>
    <s v="R7417_LRT"/>
    <m/>
    <m/>
    <m/>
    <m/>
    <m/>
    <m/>
    <m/>
    <m/>
    <m/>
    <m/>
    <m/>
    <m/>
    <m/>
    <m/>
    <m/>
    <m/>
    <s v="PJ04DEF00"/>
    <x v="1"/>
    <s v="software"/>
    <s v="hm_izaki_ki"/>
    <s v="23PF A14é–‹ç™ºå‘ã‘ä¸å…·åˆç®¡ç†_x000d__x000a_23PF Defect management for A14 development_x000d__x000a_"/>
    <m/>
  </r>
  <r>
    <x v="0"/>
    <s v="PJ04DEF00-8118"/>
    <n v="691010"/>
    <s v="[SPCCP] Black screen appears on Aâ€‘zone when selecting CarPlay while the Voice Assistant is set to &quot;None&quot;"/>
    <s v="kpt_saraiya_ac"/>
    <x v="16"/>
    <s v="Waiting"/>
    <x v="185"/>
    <x v="3"/>
    <s v="LRT -&gt; Out-of-Test Case Detection"/>
    <s v="3BMA"/>
    <s v="A13_A14_OSV"/>
    <s v="A14_OSV"/>
    <s v="A14OSV_INFLOW_2026_WK7"/>
    <s v="R7417_LRT"/>
    <m/>
    <m/>
    <m/>
    <m/>
    <m/>
    <m/>
    <m/>
    <m/>
    <m/>
    <m/>
    <m/>
    <m/>
    <m/>
    <m/>
    <m/>
    <m/>
    <s v="PJ04DEF00"/>
    <x v="1"/>
    <s v="software"/>
    <s v="hm_izaki_ki"/>
    <s v="23PF A14é–‹ç™ºå‘ã‘ä¸å…·åˆç®¡ç†_x000d__x000a_23PF Defect management for A14 development_x000d__x000a_"/>
    <m/>
  </r>
  <r>
    <x v="0"/>
    <s v="PJ04DEF00-8115"/>
    <n v="690905"/>
    <s v="[System UI] Scroll bar is not displayed when cJSON is selected on Open Source Licenses page"/>
    <s v="kpt_saraiya_ac"/>
    <x v="12"/>
    <s v="Waiting"/>
    <x v="186"/>
    <x v="2"/>
    <s v="LRT -&gt; Out-of-Test Case Detection"/>
    <s v="30AY"/>
    <s v="A13_A14_OSV"/>
    <s v="A14_OSV"/>
    <s v="A14OSV_INFLOW_2026_WK7"/>
    <s v="R7417_LRT"/>
    <m/>
    <m/>
    <m/>
    <m/>
    <m/>
    <m/>
    <m/>
    <m/>
    <m/>
    <m/>
    <m/>
    <m/>
    <m/>
    <m/>
    <m/>
    <m/>
    <s v="PJ04DEF00"/>
    <x v="1"/>
    <s v="software"/>
    <s v="hm_izaki_ki"/>
    <s v="23PF A14é–‹ç™ºå‘ã‘ä¸å…·åˆç®¡ç†_x000d__x000a_23PF Defect management for A14 development_x000d__x000a_"/>
    <m/>
  </r>
  <r>
    <x v="0"/>
    <s v="PJ04DEF00-8088"/>
    <n v="689129"/>
    <s v="[BT] Wireless Android Auto is not reconnected automatically when Bluetooth &amp; Wi-Fi is turned OFF from device side while wireless android auto is connected to ICB"/>
    <s v="kpt_saraiya_ac"/>
    <x v="13"/>
    <s v="Waiting"/>
    <x v="187"/>
    <x v="1"/>
    <s v="LRT -&gt; Out-of-Test Case Detection"/>
    <s v="30AA"/>
    <s v="A12_A14_OSV"/>
    <s v="A14_OSV"/>
    <s v="A14OSV_INFLOW_2026_WK7"/>
    <s v="R7408_LRT"/>
    <m/>
    <m/>
    <m/>
    <m/>
    <m/>
    <m/>
    <m/>
    <m/>
    <m/>
    <m/>
    <m/>
    <m/>
    <m/>
    <m/>
    <m/>
    <m/>
    <s v="PJ04DEF00"/>
    <x v="1"/>
    <s v="software"/>
    <s v="hm_izaki_ki"/>
    <s v="23PF A14é–‹ç™ºå‘ã‘ä¸å…·åˆç®¡ç†_x000d__x000a_23PF Defect management for A14 development_x000d__x000a_"/>
    <m/>
  </r>
  <r>
    <x v="0"/>
    <s v="PJ04DEF00-8087"/>
    <n v="688946"/>
    <s v="[SPCCP] CarPlay contact card is getting stuck and not return to its normal state when contact is longâ€‘pressed and then slightly swiped to the left"/>
    <s v="kpt_chaudhari_an"/>
    <x v="2"/>
    <s v="CLOSED"/>
    <x v="188"/>
    <x v="1"/>
    <s v="LRT -&gt; Out-of-Test Case Detection"/>
    <m/>
    <m/>
    <m/>
    <m/>
    <m/>
    <m/>
    <m/>
    <m/>
    <m/>
    <m/>
    <m/>
    <m/>
    <m/>
    <m/>
    <m/>
    <m/>
    <m/>
    <m/>
    <m/>
    <m/>
    <m/>
    <s v="PJ04DEF00"/>
    <x v="1"/>
    <s v="software"/>
    <s v="hm_izaki_ki"/>
    <s v="23PF A14é–‹ç™ºå‘ã‘ä¸å…·åˆç®¡ç†_x000d__x000a_23PF Defect management for A14 development_x000d__x000a_"/>
    <m/>
  </r>
  <r>
    <x v="0"/>
    <s v="PJ04DEF00-8080"/>
    <n v="688936"/>
    <s v="[BTA] &quot;Searching for device&quot; &amp; &quot;Initializing&quot; popup is displayed two times when user switching is performed from Owner profile to User1 while Bluetooth audio screen is active"/>
    <s v="kpt_saraiya_ac"/>
    <x v="9"/>
    <s v="Waiting"/>
    <x v="189"/>
    <x v="1"/>
    <s v="LRT -&gt; Out-of-Test Case Detection"/>
    <s v="A12_A14_OSV"/>
    <s v="A14_OSV"/>
    <s v="A14OSV_INFLOW_2026_WK6"/>
    <s v="R7408_LRT"/>
    <s v="T20W"/>
    <m/>
    <m/>
    <m/>
    <m/>
    <m/>
    <m/>
    <m/>
    <m/>
    <m/>
    <m/>
    <m/>
    <m/>
    <m/>
    <m/>
    <m/>
    <m/>
    <s v="PJ04DEF00"/>
    <x v="1"/>
    <s v="software"/>
    <s v="hm_izaki_ki"/>
    <s v="23PF A14é–‹ç™ºå‘ã‘ä¸å…·åˆç®¡ç†_x000d__x000a_23PF Defect management for A14 development_x000d__x000a_"/>
    <m/>
  </r>
  <r>
    <x v="0"/>
    <s v="PJ04DEF00-8079"/>
    <n v="689119"/>
    <s v="[CarMediaApp] Amazon music Authentication popup is displayed for a moment, when select any 3rd party application on home screen even though Amazon Music app is closed"/>
    <s v="kpt_saraiya_ac"/>
    <x v="13"/>
    <s v="Waiting"/>
    <x v="190"/>
    <x v="2"/>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78"/>
    <n v="688929"/>
    <s v="[PRM] Black screen is displayed on Owner profile A-zone for 10 seconds when user switching is performed from Owner -&gt;User 2 while Waze navigation installation is in progress"/>
    <s v="kpt_parmanik_su"/>
    <x v="0"/>
    <s v="CLOSE CONFIRMATION"/>
    <x v="191"/>
    <x v="3"/>
    <s v="LRT -&gt; Out-of-Test Case Detection"/>
    <s v="A12_A14_OSV"/>
    <s v="A14_OSV"/>
    <s v="A14OSV_INFLOW_2026_WK6"/>
    <s v="KPIT_2026_WK09_Out"/>
    <s v="KPIT_Export"/>
    <s v="R7408_LRT"/>
    <s v="SourceoftheSameCaseID:PJ04DEF00-3090"/>
    <s v="TYAW"/>
    <s v="åŒä»¶_Wonâ€™tFix"/>
    <m/>
    <m/>
    <m/>
    <m/>
    <m/>
    <m/>
    <m/>
    <m/>
    <m/>
    <m/>
    <m/>
    <m/>
    <s v="PJ04DEF00"/>
    <x v="1"/>
    <s v="software"/>
    <s v="hm_izaki_ki"/>
    <s v="23PF A14é–‹ç™ºå‘ã‘ä¸å…·åˆç®¡ç†_x000d__x000a_23PF Defect management for A14 development_x000d__x000a_"/>
    <m/>
  </r>
  <r>
    <x v="0"/>
    <s v="PJ04DEF00-8074"/>
    <n v="688909"/>
    <s v="[Google Assistant] Google Assistant voice chrome popâ€‘up unexpectedly expands in size within a few seconds after initialization"/>
    <s v="kpt_saraiya_ac"/>
    <x v="12"/>
    <s v="Waiting"/>
    <x v="192"/>
    <x v="2"/>
    <s v="LRT -&gt; Out-of-Test Case Detection"/>
    <s v="30AA"/>
    <s v="A12_14_OSV"/>
    <s v="A12_A14_OSV"/>
    <s v="A14_OSV"/>
    <s v="A14OSV_INFLOW_2026_WK6"/>
    <s v="R7408_LRT"/>
    <m/>
    <m/>
    <m/>
    <m/>
    <m/>
    <m/>
    <m/>
    <m/>
    <m/>
    <m/>
    <m/>
    <m/>
    <m/>
    <m/>
    <m/>
    <s v="PJ04DEF00"/>
    <x v="1"/>
    <s v="software"/>
    <s v="hm_izaki_ki"/>
    <s v="23PF A14é–‹ç™ºå‘ã‘ä¸å…·åˆç®¡ç†_x000d__x000a_23PF Defect management for A14 development_x000d__x000a_"/>
    <m/>
  </r>
  <r>
    <x v="0"/>
    <s v="PJ04DEF00-8073"/>
    <n v="688767"/>
    <s v="[PRM] &quot;Guest user&quot; name is displayed as &quot;Visitante&quot; instead of &quot;Convidado&quot; for Brazilian Portuguese language on change profile screen after entering valid PIN while Primary Authentication Screen is active"/>
    <s v="kpt_saraiya_ac"/>
    <x v="6"/>
    <s v="Waiting"/>
    <x v="193"/>
    <x v="2"/>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65"/>
    <n v="688657"/>
    <s v="[SPCCP] Recent call list screen is displayed for a moment before returning to CarPlay outgoing Call screen when CarPlay outgoing call is initiated from recent call list screen"/>
    <s v="kpt_saraiya_ac"/>
    <x v="13"/>
    <s v="Waiting"/>
    <x v="194"/>
    <x v="2"/>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64"/>
    <n v="688596"/>
    <s v="[System UI] &quot;Add new profile?&quot; popup is terminated after tapping A-zone area outside the popup"/>
    <s v="kpt_saraiya_ac"/>
    <x v="2"/>
    <s v="Waiting"/>
    <x v="195"/>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63"/>
    <n v="688577"/>
    <s v="[IDS] Answerback display of Normal IDS mode is not displayed on &quot;Languages&quot; popup when CAN signal C_IMG_IDS_REQ_ANSBACK=1 is sent to ICB"/>
    <s v="kpt_hv_na"/>
    <x v="6"/>
    <s v="Waiting"/>
    <x v="196"/>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62"/>
    <n v="688552"/>
    <s v="[System UI] &quot;Clear Credentials&quot; popup is not getting terminated when &quot;Display Mode&quot; option is selected from MCS"/>
    <s v="kpt_saraiya_ac"/>
    <x v="2"/>
    <s v="Waiting"/>
    <x v="197"/>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61"/>
    <n v="688280"/>
    <s v="[SUW] Android Auto Disclaimer screen continues to display when SUW is initiated while Android Auto Disclaimer screen is active"/>
    <s v="kpt_chaudhari_an"/>
    <x v="2"/>
    <s v="CLOSED"/>
    <x v="198"/>
    <x v="1"/>
    <s v="LRT -&gt; Out-of-Test Case Detection"/>
    <m/>
    <m/>
    <m/>
    <m/>
    <m/>
    <m/>
    <m/>
    <m/>
    <m/>
    <m/>
    <m/>
    <m/>
    <m/>
    <m/>
    <m/>
    <m/>
    <m/>
    <m/>
    <m/>
    <m/>
    <m/>
    <s v="PJ04DEF00"/>
    <x v="1"/>
    <s v="software"/>
    <s v="hm_izaki_ki"/>
    <s v="23PF A14é–‹ç™ºå‘ã‘ä¸å…·åˆç®¡ç†_x000d__x000a_23PF Defect management for A14 development_x000d__x000a_"/>
    <m/>
  </r>
  <r>
    <x v="0"/>
    <s v="PJ04DEF00-8059"/>
    <n v="688220"/>
    <s v="[KEY] &quot;Languages&quot; popup is overlapped with B-zone while &quot;Enter your password&quot; screen is active"/>
    <s v="kpt_saraiya_ac"/>
    <x v="8"/>
    <s v="Waiting"/>
    <x v="199"/>
    <x v="1"/>
    <s v="LRT -&gt; Out-of-Test Case Detection"/>
    <s v="A12_A14_OSV"/>
    <s v="A14_OSV"/>
    <s v="A14OSV_INFLOW_2026_WK6"/>
    <s v="R7408_LRT"/>
    <s v="TYAW"/>
    <m/>
    <m/>
    <m/>
    <m/>
    <m/>
    <m/>
    <m/>
    <m/>
    <m/>
    <m/>
    <m/>
    <m/>
    <m/>
    <m/>
    <m/>
    <m/>
    <s v="PJ04DEF00"/>
    <x v="1"/>
    <s v="software"/>
    <s v="hm_izaki_ki"/>
    <s v="23PF A14é–‹ç™ºå‘ã‘ä¸å…·åˆç®¡ç†_x000d__x000a_23PF Defect management for A14 development_x000d__x000a_"/>
    <m/>
  </r>
  <r>
    <x v="0"/>
    <s v="PJ04DEF00-8057"/>
    <n v="687894"/>
    <s v="[IVI] Flicker is observed on A-zone when â€œGeneral Settingsâ€ is selected from MCS while â€œGoogle Adsâ€ popup is active"/>
    <s v="kpt_saraiya_ac"/>
    <x v="8"/>
    <s v="Waiting"/>
    <x v="200"/>
    <x v="2"/>
    <s v="LRT -&gt; Out-of-Test Case Detection"/>
    <s v="A12_A14_OSV"/>
    <s v="A14_OSV"/>
    <s v="A14OSV_INFLOW_2026_WK6"/>
    <s v="R7408_LRT"/>
    <s v="TYAW"/>
    <m/>
    <m/>
    <m/>
    <m/>
    <m/>
    <m/>
    <m/>
    <m/>
    <m/>
    <m/>
    <m/>
    <m/>
    <m/>
    <m/>
    <m/>
    <m/>
    <s v="PJ04DEF00"/>
    <x v="1"/>
    <s v="software"/>
    <s v="hm_izaki_ki"/>
    <s v="23PF A14é–‹ç™ºå‘ã‘ä¸å…·åˆç®¡ç†_x000d__x000a_23PF Defect management for A14 development_x000d__x000a_"/>
    <m/>
  </r>
  <r>
    <x v="0"/>
    <s v="PJ04DEF00-8056"/>
    <n v="687892"/>
    <s v="[System UI] &quot;Enter your Password&quot; screen is displayed when &quot;General Settings&quot; button is selected from MCS"/>
    <s v="kpt_saraiya_ac"/>
    <x v="8"/>
    <s v="Waiting"/>
    <x v="201"/>
    <x v="1"/>
    <s v="LRT -&gt; Out-of-Test Case Detection"/>
    <s v="A12_A14_OSV"/>
    <s v="A14_OSV"/>
    <s v="A14OSV_INFLOW_2026_WK6"/>
    <s v="R7408_LRT"/>
    <s v="TYAW"/>
    <m/>
    <m/>
    <m/>
    <m/>
    <m/>
    <m/>
    <m/>
    <m/>
    <m/>
    <m/>
    <m/>
    <m/>
    <m/>
    <m/>
    <m/>
    <m/>
    <s v="PJ04DEF00"/>
    <x v="1"/>
    <s v="software"/>
    <s v="hm_izaki_ki"/>
    <s v="23PF A14é–‹ç™ºå‘ã‘ä¸å…·åˆç®¡ç†_x000d__x000a_23PF Defect management for A14 development_x000d__x000a_"/>
    <m/>
  </r>
  <r>
    <x v="0"/>
    <s v="PJ04DEF00-8055"/>
    <n v="687886"/>
    <s v="[IVI] &quot;Files&quot; option on Storage screen does not respond to tap operation"/>
    <s v="kpt_patra_mr"/>
    <x v="10"/>
    <s v="Waiting"/>
    <x v="202"/>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53"/>
    <n v="687849"/>
    <s v="[IVI] Scroll bar is not displayed on &quot;Google Automotive Keyboard&quot; settings screen when MCS Back button is selected on &quot;Language&quot; settings screen"/>
    <s v="kpt_saraiya_ac"/>
    <x v="16"/>
    <s v="Waiting"/>
    <x v="203"/>
    <x v="2"/>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50"/>
    <n v="687752"/>
    <s v="[System UI] CarPlay projection screen continues to be displayed when Back button is selected from MCS"/>
    <s v="kpt_saraiya_ac"/>
    <x v="13"/>
    <s v="Waiting"/>
    <x v="204"/>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45"/>
    <n v="687813"/>
    <s v="[PRM] Manage Activity control screen is not scrollable when Manage activity control screen is launched from Google settings screen"/>
    <s v="kpt_saraiya_ac"/>
    <x v="12"/>
    <s v="Waiting"/>
    <x v="205"/>
    <x v="1"/>
    <s v="LRT -&gt; Out-of-Test Case Detection"/>
    <s v="A12_A14_OSV"/>
    <s v="A14_OSV"/>
    <s v="A14OSV_INFLOW_2026_WK6"/>
    <s v="R7408_LRT"/>
    <s v="TYAW"/>
    <m/>
    <m/>
    <m/>
    <m/>
    <m/>
    <m/>
    <m/>
    <m/>
    <m/>
    <m/>
    <m/>
    <m/>
    <m/>
    <m/>
    <m/>
    <m/>
    <s v="PJ04DEF00"/>
    <x v="1"/>
    <s v="software"/>
    <s v="hm_izaki_ki"/>
    <s v="23PF A14é–‹ç™ºå‘ã‘ä¸å…·åˆç®¡ç†_x000d__x000a_23PF Defect management for A14 development_x000d__x000a_"/>
    <m/>
  </r>
  <r>
    <x v="0"/>
    <s v="PJ04DEF00-8038"/>
    <n v="687350"/>
    <s v="[IVI]Scroll Up button is not displayed on Google Assistant settings screen"/>
    <s v="kpt_saraiya_ac"/>
    <x v="1"/>
    <s v="Waiting"/>
    <x v="206"/>
    <x v="1"/>
    <s v="LRT -&gt; Out-of-Test Case Detection"/>
    <s v="A12_A14_OSV"/>
    <s v="A14_OSV"/>
    <s v="A14OSV_INFLOW_2026_WK6"/>
    <s v="R7408_LRT"/>
    <s v="TYAW"/>
    <m/>
    <m/>
    <m/>
    <m/>
    <m/>
    <m/>
    <m/>
    <m/>
    <m/>
    <m/>
    <m/>
    <m/>
    <m/>
    <m/>
    <m/>
    <m/>
    <s v="PJ04DEF00"/>
    <x v="1"/>
    <s v="software"/>
    <s v="hm_izaki_ki"/>
    <s v="23PF A14é–‹ç™ºå‘ã‘ä¸å…·åˆç®¡ç†_x000d__x000a_23PF Defect management for A14 development_x000d__x000a_"/>
    <m/>
  </r>
  <r>
    <x v="0"/>
    <s v="PJ04DEF00-8032"/>
    <n v="686905"/>
    <s v="[AC] Language switching popup is displayed for a moment when Re launch Play Store app from home"/>
    <s v="kpt_saraiya_ac"/>
    <x v="13"/>
    <s v="Waiting"/>
    <x v="207"/>
    <x v="2"/>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31"/>
    <n v="686903"/>
    <s v="[System UI] Customization screen is not displayed when long press on &quot;Press &amp; Hold to Add&quot; on MCS while CarPlay projection screen is active"/>
    <s v="kpt_saraiya_ac"/>
    <x v="13"/>
    <s v="Waiting"/>
    <x v="208"/>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24"/>
    <n v="686698"/>
    <s v="[MCS] &quot;Assistant is not set&quot; popâ€‘up is not displayed when Assistant button on MCS is pressed during active CarPlay call while Voice Assistant is set to &quot;None&quot;"/>
    <s v="kpt_saraiya_ac"/>
    <x v="16"/>
    <s v="Waiting"/>
    <x v="209"/>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13"/>
    <n v="685707"/>
    <s v="[USB] Song list screen is displayed for a moment after selecting home from MCS while &quot;A-Z List Jump&quot; screen is active"/>
    <s v="kpt_saraiya_ac"/>
    <x v="13"/>
    <s v="Waiting"/>
    <x v="210"/>
    <x v="2"/>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12"/>
    <n v="685667"/>
    <s v="[IVI] Advanced settings screen is displayed when Selecting &quot;Health Connect&quot; in Privacy settings"/>
    <s v="kpt_saraiya_ac"/>
    <x v="12"/>
    <s v="Waiting"/>
    <x v="211"/>
    <x v="3"/>
    <s v="LRT -&gt; Out-of-Test Case Detection"/>
    <s v="30AA"/>
    <s v="A12_A14_OSV"/>
    <s v="A14_OSV"/>
    <s v="A14OSV_INFLOW_2026_WK6"/>
    <s v="KPIT_Export"/>
    <s v="R7408_LRT"/>
    <m/>
    <m/>
    <m/>
    <m/>
    <m/>
    <m/>
    <m/>
    <m/>
    <m/>
    <m/>
    <m/>
    <m/>
    <m/>
    <m/>
    <m/>
    <s v="PJ04DEF00"/>
    <x v="1"/>
    <s v="software"/>
    <s v="hm_izaki_ki"/>
    <s v="23PF A14é–‹ç™ºå‘ã‘ä¸å…·åˆç®¡ç†_x000d__x000a_23PF Defect management for A14 development_x000d__x000a_"/>
    <m/>
  </r>
  <r>
    <x v="0"/>
    <s v="PJ04DEF00-8009"/>
    <n v="685571"/>
    <s v="[MCS] DTV antenna error popup screen continues to be displayed when Back button is selected from MCS"/>
    <s v="kpt_saraiya_ac"/>
    <x v="13"/>
    <s v="Waiting"/>
    <x v="212"/>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8007"/>
    <n v="685463"/>
    <s v="[PRM] Error message &quot;Try again in 30 seconds&quot; is not displayed after entering incorrect PIN for 5 times with less than 4 digits on Lock screen"/>
    <s v="kpt_saraiya_ac"/>
    <x v="5"/>
    <s v="Waiting"/>
    <x v="213"/>
    <x v="1"/>
    <s v="LRT -&gt; Out-of-Test Case Detection"/>
    <s v="30AA"/>
    <s v="A12_A14_OSV"/>
    <s v="A14_OSV"/>
    <s v="A14OSV_INFLOW_2026_WK6"/>
    <s v="R7408_LRT"/>
    <m/>
    <m/>
    <m/>
    <m/>
    <m/>
    <m/>
    <m/>
    <m/>
    <m/>
    <m/>
    <m/>
    <m/>
    <m/>
    <m/>
    <m/>
    <m/>
    <s v="PJ04DEF00"/>
    <x v="1"/>
    <s v="software"/>
    <s v="hm_izaki_ki"/>
    <s v="23PF A14é–‹ç™ºå‘ã‘ä¸å…·åˆç®¡ç†_x000d__x000a_23PF Defect management for A14 development_x000d__x000a_"/>
    <m/>
  </r>
  <r>
    <x v="0"/>
    <s v="PJ04DEF00-7857"/>
    <n v="673595"/>
    <s v="[System UI] Home screen is displayed when parking sensor popup is released while &quot;Unable to connect to server&quot; Pop-up on Hondalink screen is active"/>
    <s v="kpt_saraiya_ac"/>
    <x v="2"/>
    <s v="Waiting"/>
    <x v="214"/>
    <x v="1"/>
    <s v="LRT -&gt; Functional Composite Test"/>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56"/>
    <n v="673653"/>
    <s v="[AV] FM screen is displayed for a moment followed by Home screen in A-zone when audio source is changed from USB audio to FM from Meter simulator"/>
    <s v="kpt_patil_di"/>
    <x v="13"/>
    <s v="CLOSED"/>
    <x v="215"/>
    <x v="1"/>
    <s v="LRT -&gt; Out-of-Test Case Detection"/>
    <s v="30AY"/>
    <s v="A13_A14_OSV"/>
    <s v="A14_OSV"/>
    <s v="A14OSV_INFLOW_2026_WK3"/>
    <s v="A14OSV_OUTFLOW_2026_WK4"/>
    <s v="DVT_OutOfScope"/>
    <s v="KPIT_2026_WK04_Out"/>
    <s v="KPIT_CR_Impact"/>
    <s v="R7416_LRT"/>
    <m/>
    <m/>
    <m/>
    <m/>
    <m/>
    <m/>
    <m/>
    <m/>
    <m/>
    <m/>
    <m/>
    <m/>
    <s v="PJ04DEF00"/>
    <x v="1"/>
    <s v="software"/>
    <s v="hm_izaki_ki"/>
    <s v="23PF A14é–‹ç™ºå‘ã‘ä¸å…·åˆç®¡ç†_x000d__x000a_23PF Defect management for A14 development_x000d__x000a_"/>
    <m/>
  </r>
  <r>
    <x v="0"/>
    <s v="PJ04DEF00-7854"/>
    <n v="673600"/>
    <s v="[System UI] Traffic Information screen is displayed instead of Home screen when Back button is selected from MCS while a transition is made from Traffic information to USB Screen"/>
    <s v="kpt_saraiya_ac"/>
    <x v="13"/>
    <s v="Waiting"/>
    <x v="216"/>
    <x v="2"/>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853"/>
    <n v="673376"/>
    <s v="[KEY] Software Keyboard is not displayed when 'Google Voice Typing' is selected on Input language switching popup for 4 times"/>
    <s v="kpt_saraiya_ac"/>
    <x v="8"/>
    <s v="Waiting"/>
    <x v="217"/>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51"/>
    <n v="673366"/>
    <s v="[WF] &quot;No networks available&quot; is displayed after Wi-fi list is refreshed when an incorrect password is entered"/>
    <s v="kpt_saraiya_ac"/>
    <x v="14"/>
    <s v="Waiting"/>
    <x v="218"/>
    <x v="2"/>
    <s v="LRT -&gt; Out-of-Test Case Detection"/>
    <s v="30AY"/>
    <s v="A13_14_OSV"/>
    <s v="A13_A14_OSV"/>
    <s v="A14_OSV"/>
    <s v="A14OSV_INFLOW_2026_WK3"/>
    <s v="R7416_LRT"/>
    <m/>
    <m/>
    <m/>
    <m/>
    <m/>
    <m/>
    <m/>
    <m/>
    <m/>
    <m/>
    <m/>
    <m/>
    <m/>
    <m/>
    <m/>
    <s v="PJ04DEF00"/>
    <x v="1"/>
    <s v="software"/>
    <s v="hm_izaki_ki"/>
    <s v="23PF A14é–‹ç™ºå‘ã‘ä¸å…·åˆç®¡ç†_x000d__x000a_23PF Defect management for A14 development_x000d__x000a_"/>
    <m/>
  </r>
  <r>
    <x v="0"/>
    <s v="PJ04DEF00-7850"/>
    <n v="673353"/>
    <s v="[System UI] &quot;Choose Input Method&quot; pop up flickers on phone landing page when &quot;Phone&quot; app shortcut is selected from MCS"/>
    <s v="kpt_saraiya_ac"/>
    <x v="3"/>
    <s v="Waiting"/>
    <x v="219"/>
    <x v="2"/>
    <s v="LRT -&gt; Out-of-Test Case Detection"/>
    <s v="3BMA"/>
    <s v="A13_14_OSV"/>
    <s v="A13_A14_OSV"/>
    <s v="A14_OSV"/>
    <s v="A14OSV_INFLOW_2026_WK3"/>
    <s v="R7416_LRT"/>
    <m/>
    <m/>
    <m/>
    <m/>
    <m/>
    <m/>
    <m/>
    <m/>
    <m/>
    <m/>
    <m/>
    <m/>
    <m/>
    <m/>
    <m/>
    <s v="PJ04DEF00"/>
    <x v="1"/>
    <s v="software"/>
    <s v="hm_izaki_ki"/>
    <s v="23PF A14é–‹ç™ºå‘ã‘ä¸å…·åˆç®¡ç†_x000d__x000a_23PF Defect management for A14 development_x000d__x000a_"/>
    <m/>
  </r>
  <r>
    <x v="0"/>
    <s v="PJ04DEF00-7842"/>
    <n v="673261"/>
    <s v="[KEY] &quot;Choose Input Method&quot; popup reappears on &quot;YouTube Music&quot; screen when YouTube Music shortcut is selected from MCS"/>
    <s v="kpt_saraiya_ac"/>
    <x v="2"/>
    <s v="Waiting"/>
    <x v="220"/>
    <x v="2"/>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32"/>
    <n v="672954"/>
    <s v="[BT] &quot;Bluetooth is turned off.&quot; popup is displayed for a moment after granting permission to enable Bluetooth"/>
    <s v="kpt_saraiya_ac"/>
    <x v="8"/>
    <s v="Waiting"/>
    <x v="221"/>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31"/>
    <n v="672953"/>
    <s v="[USB] iPod playback is not resumed when volume knob is pressed(OFF-&gt;ON) after battery cycle is performed"/>
    <s v="kpt_saraiya_ac"/>
    <x v="8"/>
    <s v="Waiting"/>
    <x v="222"/>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30"/>
    <n v="673003"/>
    <s v="[SPCAA] Black Screen is displayed on A-Zone when &quot;Go to Android Auto&quot; is selected on &quot;USB Unavailable&quot; popup"/>
    <s v="kpt_tanwar_sh"/>
    <x v="2"/>
    <s v="CLOSE CONFIRMATION"/>
    <x v="223"/>
    <x v="3"/>
    <s v="LRT -&gt; Out-of-Test Case Detection"/>
    <s v="2026_Sprint2_Planned"/>
    <s v="3BMA"/>
    <s v="A13_A14_OSV"/>
    <s v="A14_OSV"/>
    <s v="A14OSV_INFLOW_2026_WK3"/>
    <s v="A14OSV_OUTFLOW_2026_WK8"/>
    <s v="KPIT_2026_WK08_Out"/>
    <s v="KPIT_2026_WK08_Planned"/>
    <s v="KPIT_Export"/>
    <s v="PJ05DEF00æ¨ªå±•æ¸ˆ"/>
    <s v="R7416_LRT"/>
    <s v="SourceoftheSameCaseID:PJ04DEF00-7722"/>
    <m/>
    <m/>
    <m/>
    <m/>
    <m/>
    <m/>
    <m/>
    <m/>
    <m/>
    <s v="PJ04DEF00"/>
    <x v="1"/>
    <s v="software"/>
    <s v="hm_izaki_ki"/>
    <s v="23PF A14é–‹ç™ºå‘ã‘ä¸å…·åˆç®¡ç†_x000d__x000a_23PF Defect management for A14 development_x000d__x000a_"/>
    <m/>
  </r>
  <r>
    <x v="0"/>
    <s v="PJ04DEF00-7828"/>
    <n v="672951"/>
    <s v="[System UI] USB Music Library screen is displayed when back operation is performed from MCS"/>
    <s v="kpt_saraiya_ac"/>
    <x v="3"/>
    <s v="Waiting"/>
    <x v="224"/>
    <x v="2"/>
    <s v="LRT -&gt; Out-of-Test Case Detection"/>
    <s v="3BMA"/>
    <s v="A13_14_OSV"/>
    <s v="A13_A14_OSV"/>
    <s v="A14_OSV"/>
    <s v="A14OSV_INFLOW_2026_WK3"/>
    <s v="R7416_LRT"/>
    <m/>
    <m/>
    <m/>
    <m/>
    <m/>
    <m/>
    <m/>
    <m/>
    <m/>
    <m/>
    <m/>
    <m/>
    <m/>
    <m/>
    <m/>
    <s v="PJ04DEF00"/>
    <x v="1"/>
    <s v="software"/>
    <s v="hm_izaki_ki"/>
    <s v="23PF A14é–‹ç™ºå‘ã‘ä¸å…·åˆç®¡ç†_x000d__x000a_23PF Defect management for A14 development_x000d__x000a_"/>
    <m/>
  </r>
  <r>
    <x v="0"/>
    <s v="PJ04DEF00-7827"/>
    <n v="673002"/>
    <s v="[KEY] &quot;Choose input method popup&quot; shifts upward when Day/Night button is selected on Brightness popup"/>
    <s v="kpt_saraiya_ac"/>
    <x v="2"/>
    <s v="Waiting"/>
    <x v="225"/>
    <x v="2"/>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24"/>
    <n v="672796"/>
    <s v="[USB] Song list screen is displayed for a moment after selecting home from MCS while &quot;A-Z List Jump&quot; screen is active"/>
    <s v="kpt_saraiya_ac"/>
    <x v="13"/>
    <s v="Waiting"/>
    <x v="226"/>
    <x v="2"/>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818"/>
    <n v="672326"/>
    <s v="[PRM] Black screen is displayed for 5 seconds after entering PIN for User1 profile on primary authentication screen"/>
    <s v="kpt_saraiya_ac"/>
    <x v="0"/>
    <s v="Waiting"/>
    <x v="227"/>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17"/>
    <n v="672234"/>
    <s v="[RGB] Theme Color setting explanation pop-up is displayed again on Theme Color setting screen when Google Assistant session timeout"/>
    <s v="kpt_saraiya_ac"/>
    <x v="4"/>
    <s v="Waiting"/>
    <x v="228"/>
    <x v="1"/>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816"/>
    <n v="672132"/>
    <s v="[SPCCP] Black screen is displayed for a moment 3 times on CarPlay screen after ending an ongoing call"/>
    <s v="kpt_saraiya_ac"/>
    <x v="7"/>
    <s v="Waiting"/>
    <x v="229"/>
    <x v="1"/>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815"/>
    <n v="672129"/>
    <s v="[PRM] Black screen is displayed for 15 seconds followed by user profile switched to Owner instead of User2 when PIN for User 2 is entered on primary authentication screen"/>
    <s v="kpt_rane_sh"/>
    <x v="3"/>
    <s v="CLOSED"/>
    <x v="230"/>
    <x v="3"/>
    <s v="LRT -&gt; Out-of-Test Case Detection"/>
    <s v="2026_Sprint2_Planned"/>
    <s v="3BMA"/>
    <s v="A13_14_OSV"/>
    <s v="A13_A14_OSV"/>
    <s v="A13LegacyDefect"/>
    <s v="A14_OSV"/>
    <s v="A14OSV_INFLOW_2026_WK3"/>
    <s v="A14OSV_OUTFLOW_2026_WK7"/>
    <s v="KPIT_2026_WK07_Out"/>
    <s v="KPIT_Export"/>
    <s v="OSV_DVT_OutOfScope"/>
    <s v="PJ05DEF00æ¨ªå±•æ¸ˆ"/>
    <s v="R7416_LRT"/>
    <s v="SourceoftheSameCaseID:PJ04DEF00-6320"/>
    <s v="åŒä»¶_Wonâ€™tFix"/>
    <m/>
    <m/>
    <m/>
    <m/>
    <m/>
    <m/>
    <s v="PJ04DEF00"/>
    <x v="1"/>
    <s v="software"/>
    <s v="hm_izaki_ki"/>
    <s v="23PF A14é–‹ç™ºå‘ã‘ä¸å…·åˆç®¡ç†_x000d__x000a_23PF Defect management for A14 development_x000d__x000a_"/>
    <m/>
  </r>
  <r>
    <x v="0"/>
    <s v="PJ04DEF00-7813"/>
    <n v="672112"/>
    <s v="[SUW] Flicker is observed on name your profile Screen when Google Assistant is initiated from MCS while language selection popup is active on software keyboard"/>
    <s v="kpt_hv_na"/>
    <x v="14"/>
    <s v="Waiting"/>
    <x v="231"/>
    <x v="2"/>
    <s v="LRT -&gt; Out-of-Test Case Detection"/>
    <s v="3BMA"/>
    <s v="A13_A14_OSV"/>
    <s v="A14_OSV"/>
    <s v="A14OSV_INFLOW_2026_WK3"/>
    <s v="R7416_LRT"/>
    <s v="SetupWizard"/>
    <m/>
    <m/>
    <m/>
    <m/>
    <m/>
    <m/>
    <m/>
    <m/>
    <m/>
    <m/>
    <m/>
    <m/>
    <m/>
    <m/>
    <m/>
    <s v="PJ04DEF00"/>
    <x v="1"/>
    <s v="software"/>
    <s v="hm_izaki_ki"/>
    <s v="23PF A14é–‹ç™ºå‘ã‘ä¸å…·åˆç®¡ç†_x000d__x000a_23PF Defect management for A14 development_x000d__x000a_"/>
    <m/>
  </r>
  <r>
    <x v="0"/>
    <s v="PJ04DEF00-7812"/>
    <n v="672203"/>
    <s v="[IDS] Answerback display of Normal IDS mode is not displayed on &quot;Choose input method&quot; popup when CAN signal C_IMG_IDS_REQ_ANSBACK=1 is sent to ICB"/>
    <s v="kpt_saraiya_ac"/>
    <x v="6"/>
    <s v="Waiting"/>
    <x v="232"/>
    <x v="1"/>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811"/>
    <n v="672107"/>
    <s v="[CarMediaApp] &quot;Radio.net&quot; app Unknown Host exception text is displayed on B-zone card when ICB is not connected to internet"/>
    <s v="kpt_khilare_su"/>
    <x v="14"/>
    <s v="IN INVESTIGATING"/>
    <x v="233"/>
    <x v="2"/>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809"/>
    <n v="671981"/>
    <s v="[SUW] &quot;SUW Reopen Notification(Google as is)&quot; disappeared from the notification list screen after switching the profile from Newly created User1 to Owner"/>
    <s v="kpt_hv_na"/>
    <x v="3"/>
    <s v="Waiting"/>
    <x v="234"/>
    <x v="1"/>
    <s v="LRT -&gt; Out-of-Test Case Detection"/>
    <s v="3BMA"/>
    <s v="A13_A14_OSV"/>
    <s v="A13-A14_OSV"/>
    <s v="A14_OSV"/>
    <s v="A14OSV_INFLOW_2026_WK3"/>
    <s v="R7416_LRT"/>
    <s v="SetupWizard"/>
    <m/>
    <m/>
    <m/>
    <m/>
    <m/>
    <m/>
    <m/>
    <m/>
    <m/>
    <m/>
    <m/>
    <m/>
    <m/>
    <m/>
    <s v="PJ04DEF00"/>
    <x v="1"/>
    <s v="software"/>
    <s v="hm_izaki_ki"/>
    <s v="23PF A14é–‹ç™ºå‘ã‘ä¸å…·åˆç®¡ç†_x000d__x000a_23PF Defect management for A14 development_x000d__x000a_"/>
    <m/>
  </r>
  <r>
    <x v="0"/>
    <s v="PJ04DEF00-7808"/>
    <n v="672064"/>
    <s v="[IVI]Google assistant is initiated from MCS even though Microphone setting is disabled while 'Unable to connect to server' pop-up is active"/>
    <s v="hm_kamochi_sh"/>
    <x v="16"/>
    <s v="[IN INVESTIGATING]APPLY FOR CLOSE"/>
    <x v="235"/>
    <x v="1"/>
    <s v="LRT -&gt; Out-of-Test Case Detection"/>
    <s v="2026_Sprint2_Planned"/>
    <s v="3BMA"/>
    <s v="A13_14_OSV"/>
    <s v="A13_A14_OSV"/>
    <s v="A14_OSV"/>
    <s v="A14OSV_INFLOW_2026_WK3"/>
    <s v="KPIT_2026_WK08_Planned"/>
    <s v="KPIT_2026_WK09_Out"/>
    <s v="OSV_DVT_OutOfScope"/>
    <s v="R7416_LRT"/>
    <m/>
    <m/>
    <m/>
    <m/>
    <m/>
    <m/>
    <m/>
    <m/>
    <m/>
    <m/>
    <m/>
    <s v="PJ04DEF00"/>
    <x v="1"/>
    <s v="software"/>
    <s v="hm_izaki_ki"/>
    <s v="23PF A14é–‹ç™ºå‘ã‘ä¸å…·åˆç®¡ç†_x000d__x000a_23PF Defect management for A14 development_x000d__x000a_"/>
    <m/>
  </r>
  <r>
    <x v="0"/>
    <s v="PJ04DEF00-7801"/>
    <n v="671807"/>
    <s v="[Boot] Blank screen is displayed on Play Store application screen when User switching is performed from Owner to User1 while Google Play Store application screen is active"/>
    <s v="kpt_gaikwad_pr"/>
    <x v="5"/>
    <s v="CLOSED"/>
    <x v="236"/>
    <x v="3"/>
    <s v="LRT -&gt; Out-of-Test Case Detection"/>
    <s v="30AY"/>
    <s v="A13_A14_OSV"/>
    <s v="A14_OSV"/>
    <s v="A14OSV_INFLOW_2026_WK3"/>
    <s v="A14OSV_OUTFLOW_2026_WK4"/>
    <s v="External_Factor"/>
    <s v="KPIT_2026_WK04_Out"/>
    <s v="OSV_DVT_OutOfScope"/>
    <s v="R7416_LRT"/>
    <s v="SourceoftheSameCaseID:PJ04DEF00-4534"/>
    <s v="åŒä»¶_Wonâ€™tFix"/>
    <m/>
    <m/>
    <m/>
    <m/>
    <m/>
    <m/>
    <m/>
    <m/>
    <m/>
    <m/>
    <s v="PJ04DEF00"/>
    <x v="1"/>
    <s v="software"/>
    <s v="hm_izaki_ki"/>
    <s v="23PF A14é–‹ç™ºå‘ã‘ä¸å…·åˆç®¡ç†_x000d__x000a_23PF Defect management for A14 development_x000d__x000a_"/>
    <m/>
  </r>
  <r>
    <x v="0"/>
    <s v="PJ04DEF00-7800"/>
    <n v="671692"/>
    <s v="[AC] Fan speed is changed from &quot;5&quot; to &quot;3&quot; on Permanent card(Aircone Info Zone) when Google Assistant is initiated from MCS"/>
    <s v="kpt_gaikwad_pr"/>
    <x v="5"/>
    <s v="CLOSED"/>
    <x v="237"/>
    <x v="3"/>
    <s v="LRT -&gt; Out-of-Test Case Detection"/>
    <s v="30AY"/>
    <s v="A13_A14_OSV"/>
    <s v="A13LegacyDefect"/>
    <s v="A14_OSV"/>
    <s v="A14OSV_INFLOW_2026_WK3"/>
    <s v="A14OSV_OUTFLOW_2026_WK4"/>
    <s v="KPIT_2026_WK04_Out"/>
    <s v="KPIT_Export"/>
    <s v="OSV_DVT_OutOfScope"/>
    <s v="R7416_LRT"/>
    <s v="SourceoftheSameCaseID:PJ04DEF00-5707"/>
    <s v="åŒä»¶_Wonâ€™tFix"/>
    <m/>
    <m/>
    <m/>
    <m/>
    <m/>
    <m/>
    <m/>
    <m/>
    <m/>
    <s v="PJ04DEF00"/>
    <x v="1"/>
    <s v="software"/>
    <s v="hm_izaki_ki"/>
    <s v="23PF A14é–‹ç™ºå‘ã‘ä¸å…·åˆç®¡ç†_x000d__x000a_23PF Defect management for A14 development_x000d__x000a_"/>
    <m/>
  </r>
  <r>
    <x v="0"/>
    <s v="PJ04DEF00-7799"/>
    <n v="671688"/>
    <s v="[System UI] &quot;Google Assistant&quot; settings list scrolls up automatically when Day mode button is selected on Brightness Adjustment screen "/>
    <s v="kpt_saraiya_ac"/>
    <x v="5"/>
    <s v="Waiting"/>
    <x v="238"/>
    <x v="2"/>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796"/>
    <n v="671390"/>
    <s v="[PRM] Black screen displayed followed by ICB reboot when user switching is performed from User 1 -&gt; Owner (HPA) from lock screen after repeated User switch 2 times"/>
    <s v="kpt_tehra_ma"/>
    <x v="0"/>
    <s v="CLOSED"/>
    <x v="239"/>
    <x v="0"/>
    <s v="LRT -&gt; Out-of-Test Case Detection"/>
    <s v="2026_Sprint2_Planned"/>
    <s v="3BMA"/>
    <s v="A13_A14_OSV"/>
    <s v="A14_OSV"/>
    <s v="A14OSV_INFLOW_2026_WK3"/>
    <s v="A14OSV_OUTFLOW_2026_WK4"/>
    <s v="KPIT_2026_WK04_Out"/>
    <s v="OSV_DVT_InScope"/>
    <s v="OSVDVT_KPIT_ConfirmationOK"/>
    <s v="PJ05DEF00æ¨ªå±•æ¸ˆ"/>
    <s v="R7416_LRT"/>
    <s v="SourceoftheSameCaseID:PJ04DEF00-7364"/>
    <m/>
    <m/>
    <m/>
    <m/>
    <m/>
    <m/>
    <m/>
    <m/>
    <m/>
    <s v="PJ04DEF00"/>
    <x v="1"/>
    <s v="software"/>
    <s v="hm_izaki_ki"/>
    <s v="23PF A14é–‹ç™ºå‘ã‘ä¸å…·åˆç®¡ç†_x000d__x000a_23PF Defect management for A14 development_x000d__x000a_"/>
    <m/>
  </r>
  <r>
    <x v="0"/>
    <s v="PJ04DEF00-7792"/>
    <n v="671373"/>
    <s v="[HAC] Alexa session is not started when initiated from MCS while â€œChoose input methodâ€ popup is active"/>
    <s v="kpt_rajmane_go"/>
    <x v="16"/>
    <s v="CLOSED"/>
    <x v="240"/>
    <x v="3"/>
    <s v="LRT -&gt; Out-of-Test Case Detection"/>
    <s v="3BMA"/>
    <s v="A13_A14_OSV"/>
    <s v="A13LegacyDefect"/>
    <s v="A14_OSV"/>
    <s v="A14OSV_INFLOW_2026_WK3"/>
    <s v="A14OSV_OUTFLOW_2026_WK5"/>
    <s v="KPIT_2026_WK05_Out"/>
    <s v="KPIT_Export"/>
    <s v="OSV_DVT_OutOfScope"/>
    <s v="PJ05DEF00æ¨ªå±•æ¸ˆ"/>
    <s v="R7416_LRT"/>
    <m/>
    <m/>
    <m/>
    <m/>
    <m/>
    <m/>
    <m/>
    <m/>
    <m/>
    <m/>
    <s v="PJ04DEF00"/>
    <x v="1"/>
    <s v="software"/>
    <s v="hm_izaki_ki"/>
    <s v="23PF A14é–‹ç™ºå‘ã‘ä¸å…·åˆç®¡ç†_x000d__x000a_23PF Defect management for A14 development_x000d__x000a_"/>
    <m/>
  </r>
  <r>
    <x v="0"/>
    <s v="PJ04DEF00-7791"/>
    <n v="671371"/>
    <s v="[AVC] Home screen is displayed when audio source is changed to USB from YouTube Music"/>
    <s v="kpt_saraiya_ac"/>
    <x v="8"/>
    <s v="Waiting"/>
    <x v="241"/>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90"/>
    <n v="671341"/>
    <s v="[PRM] &quot;Guest user&quot; name is displayed as &quot;Visitante&quot; instead of &quot;Convidado&quot; for Brazilian Portuguese language on change profile screen after entering valid PIN while  Primary Authentication Screen  is active"/>
    <s v="kpt_saraiya_ac"/>
    <x v="6"/>
    <s v="Waiting"/>
    <x v="242"/>
    <x v="2"/>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787"/>
    <n v="671175"/>
    <s v="[Google Assistant] Google Assistant talkback popup flickers over Alexa disclaimer screen when Alexa icon is selected on MCS"/>
    <s v="kpt_saraiya_ac"/>
    <x v="13"/>
    <s v="Waiting"/>
    <x v="243"/>
    <x v="2"/>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86"/>
    <n v="671267"/>
    <s v="[PRM] &quot;Welcome and language selection&quot; screen of setup wizard is displayed before Disclaimer screen"/>
    <s v="kpt_saraiya_ac"/>
    <x v="11"/>
    <s v="Waiting"/>
    <x v="244"/>
    <x v="1"/>
    <s v="LRT -&gt; Out-of-Test Case Detection"/>
    <s v="3BHA"/>
    <s v="A13_A14_OSV"/>
    <s v="A14_OSV"/>
    <s v="A14OSV_INFLOW_2026_WK3"/>
    <s v="R7416_LRT"/>
    <m/>
    <m/>
    <m/>
    <m/>
    <m/>
    <m/>
    <m/>
    <m/>
    <m/>
    <m/>
    <m/>
    <m/>
    <m/>
    <m/>
    <m/>
    <m/>
    <s v="PJ04DEF00"/>
    <x v="1"/>
    <s v="software"/>
    <s v="hm_izaki_ki"/>
    <s v="23PF A14é–‹ç™ºå‘ã‘ä¸å…·åˆç®¡ç†_x000d__x000a_23PF Defect management for A14 development_x000d__x000a_"/>
    <m/>
  </r>
  <r>
    <x v="0"/>
    <s v="PJ04DEF00-7785"/>
    <n v="671255"/>
    <s v="[SUW] Android Auto Disclaimer screen continues to display when SUW is initiated while Android Auto Disclaimer screen is active"/>
    <s v="kpt_hv_na"/>
    <x v="2"/>
    <s v="Waiting"/>
    <x v="245"/>
    <x v="1"/>
    <s v="LRT -&gt; Out-of-Test Case Detection"/>
    <s v="3BMA"/>
    <s v="A13_A14_OSV"/>
    <s v="A14_OSV"/>
    <s v="A14OSV_INFLOW_2026_WK3"/>
    <s v="R7416_LRT"/>
    <s v="SetupWizard"/>
    <m/>
    <m/>
    <m/>
    <m/>
    <m/>
    <m/>
    <m/>
    <m/>
    <m/>
    <m/>
    <m/>
    <m/>
    <m/>
    <m/>
    <m/>
    <s v="PJ04DEF00"/>
    <x v="1"/>
    <s v="software"/>
    <s v="hm_izaki_ki"/>
    <s v="23PF A14é–‹ç™ºå‘ã‘ä¸å…·åˆç®¡ç†_x000d__x000a_23PF Defect management for A14 development_x000d__x000a_"/>
    <m/>
  </r>
  <r>
    <x v="0"/>
    <s v="PJ04DEF00-7784"/>
    <n v="671239"/>
    <s v="[SUW] White screen is displayed for short duration(~5 seconds) when &quot;Google Terms of Service&quot; is selected on Google terms screen"/>
    <s v="kpt_hv_na"/>
    <x v="11"/>
    <s v="Waiting"/>
    <x v="246"/>
    <x v="1"/>
    <s v="LRT -&gt; Out-of-Test Case Detection"/>
    <s v="3BHA"/>
    <s v="A13_A14_OSV"/>
    <s v="A14_OSV"/>
    <s v="A14OSV_INFLOW_2026_WK3"/>
    <s v="R7416_LRT"/>
    <s v="SetupWizard"/>
    <m/>
    <m/>
    <m/>
    <m/>
    <m/>
    <m/>
    <m/>
    <m/>
    <m/>
    <m/>
    <m/>
    <m/>
    <m/>
    <m/>
    <m/>
    <s v="PJ04DEF00"/>
    <x v="1"/>
    <s v="software"/>
    <s v="hm_izaki_ki"/>
    <s v="23PF A14é–‹ç™ºå‘ã‘ä¸å…·åˆç®¡ç†_x000d__x000a_23PF Defect management for A14 development_x000d__x000a_"/>
    <m/>
  </r>
  <r>
    <x v="0"/>
    <s v="PJ04DEF00-7779"/>
    <n v="670523"/>
    <s v="[System UI] &quot;Clear Credentials&quot; popup is not getting terminated when &quot;Display Mode&quot; option is selected from MCS"/>
    <s v="kpt_saraiya_ac"/>
    <x v="2"/>
    <s v="Waiting"/>
    <x v="247"/>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77"/>
    <n v="670469"/>
    <s v="[HED] B-zone header is not operable when selected while user selection screen is active"/>
    <s v="kpt_saraiya_ac"/>
    <x v="13"/>
    <s v="Waiting"/>
    <x v="248"/>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75"/>
    <n v="670320"/>
    <s v="[SPCAA] Android Auto message notification screen is displayed continuously when Back button is selected from MCS while message notification screen is displayed"/>
    <s v="kpt_saraiya_ac"/>
    <x v="9"/>
    <s v="Waiting"/>
    <x v="249"/>
    <x v="1"/>
    <s v="LRT -&gt; Out-of-Test Case Detection"/>
    <s v="30AY"/>
    <s v="A13_A14_OSV"/>
    <s v="A14_OSV"/>
    <s v="A14OSV_INFLOW_2026_WK3"/>
    <s v="R7416_LRT"/>
    <m/>
    <m/>
    <m/>
    <m/>
    <m/>
    <m/>
    <m/>
    <m/>
    <m/>
    <m/>
    <m/>
    <m/>
    <m/>
    <m/>
    <m/>
    <m/>
    <s v="PJ04DEF00"/>
    <x v="1"/>
    <s v="software"/>
    <s v="hm_izaki_ki"/>
    <s v="23PF A14é–‹ç™ºå‘ã‘ä¸å…·åˆç®¡ç†_x000d__x000a_23PF Defect management for A14 development_x000d__x000a_"/>
    <m/>
  </r>
  <r>
    <x v="0"/>
    <s v="PJ04DEF00-7769"/>
    <n v="670106"/>
    <s v="[WF] &quot;Select a 2.4GHz Wi-Fi network in order to use Wi-Fi and Apple CarPlay simultaneously&quot; Popup is displayed when &quot;Wi-Fi&quot; setting option is selected"/>
    <s v="kpt_saraiya_ac"/>
    <x v="7"/>
    <s v="Waiting"/>
    <x v="250"/>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68"/>
    <n v="670104"/>
    <s v="[KEY] Autofill password prompt is not getting dismissed once user starts entering the password from software keypad"/>
    <s v="kpt_saraiya_ac"/>
    <x v="8"/>
    <s v="Waiting"/>
    <x v="251"/>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67"/>
    <n v="670042"/>
    <s v="[KEY] Microphone icon is displayed on candidate display area when Phone Text Area is selected while Edit My Spot screen is active"/>
    <s v="kpt_saraiya_ac"/>
    <x v="15"/>
    <s v="Waiting"/>
    <x v="252"/>
    <x v="2"/>
    <s v="LRT -&gt; Out-of-Test Case Detection"/>
    <s v="30AY"/>
    <s v="A13_14_OSV"/>
    <s v="A13_A14_OSV"/>
    <s v="A14_OSV"/>
    <s v="A14OSV_INFLOW_2026_WK3"/>
    <s v="R7416_LRT"/>
    <m/>
    <m/>
    <m/>
    <m/>
    <m/>
    <m/>
    <m/>
    <m/>
    <m/>
    <m/>
    <m/>
    <m/>
    <m/>
    <m/>
    <m/>
    <s v="PJ04DEF00"/>
    <x v="1"/>
    <s v="software"/>
    <s v="hm_izaki_ki"/>
    <s v="23PF A14é–‹ç™ºå‘ã‘ä¸å…·åˆç®¡ç†_x000d__x000a_23PF Defect management for A14 development_x000d__x000a_"/>
    <m/>
  </r>
  <r>
    <x v="0"/>
    <s v="PJ04DEF00-7766"/>
    <n v="670034"/>
    <s v="[HFT] &quot;Choose input method&quot; popup is displayed for a moment on Android Auto in call screen when &quot;Answer&quot; button is selected on Android Auto incoming call screen"/>
    <s v="kpt_saraiya_ac"/>
    <x v="6"/>
    <s v="Waiting"/>
    <x v="253"/>
    <x v="2"/>
    <s v="LRT -&gt; Out-of-Test Case Detection"/>
    <s v="30AY"/>
    <s v="A13_A14_OSV"/>
    <s v="A13-A14_OSV"/>
    <s v="A14_OSV"/>
    <s v="A14OSV_INFLOW_2026_WK3"/>
    <s v="R7416_LRT"/>
    <m/>
    <m/>
    <m/>
    <m/>
    <m/>
    <m/>
    <m/>
    <m/>
    <m/>
    <m/>
    <m/>
    <m/>
    <m/>
    <m/>
    <m/>
    <s v="PJ04DEF00"/>
    <x v="1"/>
    <s v="software"/>
    <s v="hm_izaki_ki"/>
    <s v="23PF A14é–‹ç™ºå‘ã‘ä¸å…·åˆç®¡ç†_x000d__x000a_23PF Defect management for A14 development_x000d__x000a_"/>
    <m/>
  </r>
  <r>
    <x v="0"/>
    <s v="PJ04DEF00-7765"/>
    <n v="669983"/>
    <s v="[PRM] Manage Activity control screen is not scrollable when Manage activity control screen is launched from Google settings screen"/>
    <s v="kpt_saraiya_ac"/>
    <x v="12"/>
    <s v="Waiting"/>
    <x v="254"/>
    <x v="1"/>
    <s v="LRT -&gt; Out-of-Test Case Detection"/>
    <s v="3BMA"/>
    <s v="A13_14_OSV"/>
    <s v="A13_A14_OSV"/>
    <s v="A14_OSV"/>
    <s v="A14OSV_INFLOW_2026_WK3"/>
    <s v="R7416_LRT"/>
    <m/>
    <m/>
    <m/>
    <m/>
    <m/>
    <m/>
    <m/>
    <m/>
    <m/>
    <m/>
    <m/>
    <m/>
    <m/>
    <m/>
    <m/>
    <s v="PJ04DEF00"/>
    <x v="1"/>
    <s v="software"/>
    <s v="hm_izaki_ki"/>
    <s v="23PF A14é–‹ç™ºå‘ã‘ä¸å…·åˆç®¡ç†_x000d__x000a_23PF Defect management for A14 development_x000d__x000a_"/>
    <m/>
  </r>
  <r>
    <x v="0"/>
    <s v="PJ04DEF00-7764"/>
    <n v="669599"/>
    <s v="[AMFM] FM HD Radio information is not displayed in FM Station List screen after refreshing the list"/>
    <s v="kpt_saraiya_ac"/>
    <x v="15"/>
    <s v="Waiting"/>
    <x v="255"/>
    <x v="1"/>
    <s v="LRT -&gt; Out-of-Test Case Detection"/>
    <s v="3BMA"/>
    <s v="A13_A14_OSV"/>
    <s v="A14_OSV"/>
    <s v="A14OSV_INFLOW_2026_WK3"/>
    <s v="R7416_LRT"/>
    <m/>
    <m/>
    <m/>
    <m/>
    <m/>
    <m/>
    <m/>
    <m/>
    <m/>
    <m/>
    <m/>
    <m/>
    <m/>
    <m/>
    <m/>
    <m/>
    <s v="PJ04DEF00"/>
    <x v="1"/>
    <s v="software"/>
    <s v="hm_izaki_ki"/>
    <s v="23PF A14é–‹ç™ºå‘ã‘ä¸å…·åˆç®¡ç†_x000d__x000a_23PF Defect management for A14 development_x000d__x000a_"/>
    <m/>
  </r>
  <r>
    <x v="0"/>
    <s v="PJ04DEF00-7760"/>
    <n v="669336"/>
    <s v="[IVI] &quot;Allow Google Assistant to record audio?&quot; popup flickers after selecting back button from MCS"/>
    <s v="kpt_saraiya_ac"/>
    <x v="5"/>
    <s v="Waiting"/>
    <x v="256"/>
    <x v="2"/>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59"/>
    <n v="669332"/>
    <s v="[AMFM] Choose input method popup flickers on FM main screen when FM is selected from MCS"/>
    <s v="kpt_saraiya_ac"/>
    <x v="13"/>
    <s v="Waiting"/>
    <x v="257"/>
    <x v="2"/>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58"/>
    <n v="669321"/>
    <s v="[AC] &quot;OK&quot; button on the &quot;Something went wrong with QR code sign-in&quot; popup is not operable when access point(Mobile hotspot) is disabled from the device side"/>
    <s v="kpt_walke_sh"/>
    <x v="11"/>
    <s v="CLOSED"/>
    <x v="258"/>
    <x v="1"/>
    <s v="LRT -&gt; Out-of-Test Case Detection"/>
    <s v="3BHA"/>
    <s v="A13_A14_OSV"/>
    <s v="A14_OSV"/>
    <s v="A14OSV_INFLOW_2026_WK3"/>
    <s v="A14OSV_OUTFLOW_2026_WK5"/>
    <s v="External_Factor"/>
    <s v="GoogleIssue_Follow"/>
    <s v="KPIT_2026_WK05_Out"/>
    <s v="OSV_DVT_OutOfScope"/>
    <s v="R7416_LRT"/>
    <m/>
    <m/>
    <m/>
    <m/>
    <m/>
    <m/>
    <m/>
    <m/>
    <m/>
    <m/>
    <m/>
    <s v="PJ04DEF00"/>
    <x v="1"/>
    <s v="software"/>
    <s v="hm_izaki_ki"/>
    <s v="23PF A14é–‹ç™ºå‘ã‘ä¸å…·åˆç®¡ç†_x000d__x000a_23PF Defect management for A14 development_x000d__x000a_"/>
    <m/>
  </r>
  <r>
    <x v="0"/>
    <s v="PJ04DEF00-7756"/>
    <n v="669309"/>
    <s v="[MCS] Back button from MCS is not operable on FM station list screen"/>
    <s v="kpt_saraiya_ac"/>
    <x v="13"/>
    <s v="Waiting"/>
    <x v="259"/>
    <x v="1"/>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54"/>
    <n v="669220"/>
    <s v="[KEY] Software Keyboard is not displayed on selecting password input area after ending ongoing HFT call"/>
    <s v="kpt_saraiya_ac"/>
    <x v="6"/>
    <s v="Waiting"/>
    <x v="260"/>
    <x v="1"/>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49"/>
    <n v="668462"/>
    <s v="[BT] Blank screen is displayed on A-Zone when OK button is selected while Bluetooth confirmation screen is active"/>
    <s v="kpt_gahile_pr"/>
    <x v="10"/>
    <s v="CLOSED"/>
    <x v="261"/>
    <x v="3"/>
    <s v="LRT -&gt; Out-of-Test Case Detection"/>
    <s v="3BMA"/>
    <s v="A13_A14_OSV"/>
    <s v="A14_OSV"/>
    <s v="A14OSV_INFLOW_2026_WK2"/>
    <s v="A14OSV_OUTFLOW_2026_WK3"/>
    <s v="KPIT_2026_WK03_Out"/>
    <s v="KPIT_Export"/>
    <s v="OSV_DVT_InScope"/>
    <s v="OSVDVT_KPIT_ConfirmationOK"/>
    <s v="R7416_LRT"/>
    <s v="SourceoftheSameCaseID:PJ04DEF00-7244"/>
    <m/>
    <m/>
    <m/>
    <m/>
    <m/>
    <m/>
    <m/>
    <m/>
    <m/>
    <m/>
    <s v="PJ04DEF00"/>
    <x v="1"/>
    <s v="software"/>
    <s v="hm_izaki_ki"/>
    <s v="23PF A14é–‹ç™ºå‘ã‘ä¸å…·åˆç®¡ç†_x000d__x000a_23PF Defect management for A14 development_x000d__x000a_"/>
    <m/>
  </r>
  <r>
    <x v="0"/>
    <s v="PJ04DEF00-7746"/>
    <n v="668220"/>
    <s v="[System UI] Google Assistant Microphone permission popup is terminated after tapping A-zone area outside the popup"/>
    <s v="kpt_saraiya_ac"/>
    <x v="5"/>
    <s v="Waiting"/>
    <x v="262"/>
    <x v="1"/>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43"/>
    <n v="668067"/>
    <s v="[System UI] Back button freezes and Black screen appears on profile lock screen after remote call ends during CarPlay incoming call"/>
    <s v="kpt_saraiya_ac"/>
    <x v="6"/>
    <s v="Waiting"/>
    <x v="263"/>
    <x v="1"/>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42"/>
    <n v="668168"/>
    <s v="[SUW] Setup-Wizard interrupt screen is not dismissed when back button is pressed from MCS while Add Network (Advance) screen is active"/>
    <s v="kpt_hv_na"/>
    <x v="12"/>
    <s v="Waiting"/>
    <x v="264"/>
    <x v="1"/>
    <s v="LRT -&gt; Out-of-Test Case Detection"/>
    <s v="3BMA"/>
    <s v="A13_14_OSV"/>
    <s v="A13_A14_OSV"/>
    <s v="A14_OSV"/>
    <s v="A14OSV_INFLOW_2026_WK2"/>
    <s v="R7416_LRT"/>
    <s v="SetupWizard"/>
    <m/>
    <m/>
    <m/>
    <m/>
    <m/>
    <m/>
    <m/>
    <m/>
    <m/>
    <m/>
    <m/>
    <m/>
    <m/>
    <m/>
    <s v="PJ04DEF00"/>
    <x v="1"/>
    <s v="software"/>
    <s v="hm_izaki_ki"/>
    <s v="23PF A14é–‹ç™ºå‘ã‘ä¸å…·åˆç®¡ç†_x000d__x000a_23PF Defect management for A14 development_x000d__x000a_"/>
    <m/>
  </r>
  <r>
    <x v="0"/>
    <s v="PJ04DEF00-7740"/>
    <n v="668143"/>
    <s v="[IVI]Scroll Up button is not displayed on Google Assistant settings screen"/>
    <s v="kpt_saraiya_ac"/>
    <x v="16"/>
    <s v="Waiting"/>
    <x v="265"/>
    <x v="1"/>
    <s v="LRT -&gt; Out-of-Test Case Detection"/>
    <s v="3BMA"/>
    <s v="A13_A14_OSV"/>
    <s v="A14_OSV"/>
    <s v="A14OSV_INFLOW_2026_WK2"/>
    <s v="R7416_LRT"/>
    <m/>
    <m/>
    <m/>
    <m/>
    <m/>
    <m/>
    <m/>
    <m/>
    <m/>
    <m/>
    <m/>
    <m/>
    <m/>
    <m/>
    <m/>
    <m/>
    <s v="PJ04DEF00"/>
    <x v="1"/>
    <s v="software"/>
    <s v="hm_izaki_ki"/>
    <s v="23PF A14é–‹ç™ºå‘ã‘ä¸å…·åˆç®¡ç†_x000d__x000a_23PF Defect management for A14 development_x000d__x000a_"/>
    <m/>
  </r>
  <r>
    <x v="0"/>
    <s v="PJ04DEF00-7736"/>
    <n v="667829"/>
    <s v="[KEY] &quot;Choose input method&quot; popup is not initiated when the language switch key is long-pressed"/>
    <s v="kpt_saraiya_ac"/>
    <x v="8"/>
    <s v="Waiting"/>
    <x v="266"/>
    <x v="1"/>
    <s v="LRT -&gt; Out-of-Test Case Detection"/>
    <s v="3BMA"/>
    <s v="A13_A14_OSV"/>
    <s v="A14_OSV"/>
    <s v="A14OSV_INFLOW_2026_WK2"/>
    <s v="R7416_LRT"/>
    <m/>
    <m/>
    <m/>
    <m/>
    <m/>
    <m/>
    <m/>
    <m/>
    <m/>
    <m/>
    <m/>
    <m/>
    <m/>
    <m/>
    <m/>
    <m/>
    <s v="PJ04DEF00"/>
    <x v="1"/>
    <s v="software"/>
    <s v="hm_izaki_ki"/>
    <s v="23PF A14é–‹ç™ºå‘ã‘ä¸å…·åˆç®¡ç†_x000d__x000a_23PF Defect management for A14 development_x000d__x000a_"/>
    <m/>
  </r>
  <r>
    <x v="0"/>
    <s v="PJ04DEF00-7732"/>
    <n v="667355"/>
    <s v="[SPCCP] CarPlay incoming call notification dismisses immediately when second call is initiated from remote Phone while CarPlay Call screen is active"/>
    <s v="kpt_saraiya_ac"/>
    <x v="7"/>
    <s v="Waiting"/>
    <x v="267"/>
    <x v="1"/>
    <s v="LRT -&gt; Out-of-Test Case Detection"/>
    <s v="3BMA"/>
    <s v="A13_A14_OSV"/>
    <s v="A14_OSV"/>
    <s v="A14OSV_INFLOW_2026_WK2"/>
    <s v="R7416_LRT"/>
    <m/>
    <m/>
    <m/>
    <m/>
    <m/>
    <m/>
    <m/>
    <m/>
    <m/>
    <m/>
    <m/>
    <m/>
    <m/>
    <m/>
    <m/>
    <m/>
    <s v="PJ04DEF00"/>
    <x v="1"/>
    <s v="software"/>
    <s v="hm_izaki_ki"/>
    <s v="23PF A14é–‹ç™ºå‘ã‘ä¸å…·åˆç®¡ç†_x000d__x000a_23PF Defect management for A14 development_x000d__x000a_"/>
    <m/>
  </r>
  <r>
    <x v="0"/>
    <s v="PJ04DEF00-7731"/>
    <n v="667208"/>
    <s v="[System UI] General Settings screen displayed with flicker when selected from MCS while Google assistant voice chrome pop-up is active"/>
    <s v="kpt_saraiya_ac"/>
    <x v="1"/>
    <s v="Waiting"/>
    <x v="268"/>
    <x v="2"/>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730"/>
    <n v="667332"/>
    <s v="[HAC] Bass Slider right button(+) is operable while an Alexa VR session is active"/>
    <s v="hm_kurihara_yu"/>
    <x v="16"/>
    <s v="IN INVESTIGATING"/>
    <x v="269"/>
    <x v="1"/>
    <s v="LRT -&gt; Out-of-Test Case Detection"/>
    <s v="2026_Sprint2_Planned"/>
    <s v="3BMA"/>
    <s v="A13_A14_OSV"/>
    <s v="A14_OSV"/>
    <s v="A14OSV_INFLOW_2026_WK2"/>
    <s v="KPIT_2026_WK08_Planned"/>
    <s v="KPIT_Export"/>
    <s v="R7416_LRT"/>
    <m/>
    <m/>
    <m/>
    <m/>
    <m/>
    <m/>
    <m/>
    <m/>
    <m/>
    <m/>
    <m/>
    <m/>
    <m/>
    <s v="PJ04DEF00"/>
    <x v="1"/>
    <s v="software"/>
    <s v="hm_izaki_ki"/>
    <s v="23PF A14é–‹ç™ºå‘ã‘ä¸å…·åˆç®¡ç†_x000d__x000a_23PF Defect management for A14 development_x000d__x000a_"/>
    <m/>
  </r>
  <r>
    <x v="0"/>
    <s v="PJ04DEF00-7729"/>
    <n v="667317"/>
    <s v="[Google Assistant] Google Assistant voice chrome popâ€‘up unexpectedly expands in size within a few seconds after initialization"/>
    <s v="kpt_saraiya_ac"/>
    <x v="12"/>
    <s v="Waiting"/>
    <x v="270"/>
    <x v="2"/>
    <s v="LRT -&gt; Out-of-Test Case Detection"/>
    <s v="30AY"/>
    <s v="A13_A14_OSV"/>
    <s v="A14_OSV"/>
    <s v="A14OSV_INFLOW_2026_WK2"/>
    <s v="R7416_LRT"/>
    <m/>
    <m/>
    <m/>
    <m/>
    <m/>
    <m/>
    <m/>
    <m/>
    <m/>
    <m/>
    <m/>
    <m/>
    <m/>
    <m/>
    <m/>
    <m/>
    <s v="PJ04DEF00"/>
    <x v="1"/>
    <s v="software"/>
    <s v="hm_izaki_ki"/>
    <s v="23PF A14é–‹ç™ºå‘ã‘ä¸å…·åˆç®¡ç†_x000d__x000a_23PF Defect management for A14 development_x000d__x000a_"/>
    <m/>
  </r>
  <r>
    <x v="0"/>
    <s v="PJ04DEF00-7684"/>
    <n v="662420"/>
    <s v="[Touch Control] &quot;Black Screen&quot; is displayed for few seconds on &quot;Choose a lock type&quot; screen when owner is selected from profiles screen"/>
    <s v="kpt_prasad_ra"/>
    <x v="2"/>
    <s v="BLOCK FIXING VALIDATION"/>
    <x v="271"/>
    <x v="3"/>
    <s v="LRT -&gt; Out-of-Test Case Detection"/>
    <s v="30AA"/>
    <s v="A12_A14_OSV"/>
    <s v="A14_OSV"/>
    <s v="A14OSV_INFLOW_2025_WK52"/>
    <s v="A14OSV_OUTFLOW_2025_WK52"/>
    <s v="KPIT_Export"/>
    <s v="KPIT_WK52_Out"/>
    <s v="PJ05DEF00æ¨ªå±•æ¸ˆ"/>
    <s v="R7407_LRT"/>
    <s v="SourceoftheSameCaseID:PJ04DEF00-7315"/>
    <m/>
    <m/>
    <m/>
    <m/>
    <m/>
    <m/>
    <m/>
    <m/>
    <m/>
    <m/>
    <m/>
    <s v="PJ04DEF00"/>
    <x v="1"/>
    <s v="software"/>
    <s v="hm_izaki_ki"/>
    <s v="23PF A14é–‹ç™ºå‘ã‘ä¸å…·åˆç®¡ç†_x000d__x000a_23PF Defect management for A14 development_x000d__x000a_"/>
    <m/>
  </r>
  <r>
    <x v="0"/>
    <s v="PJ04DEF00-7683"/>
    <n v="662419"/>
    <s v="[Android Auto] Black Screen is displayed on A-Zone when &quot;Go to Android Auto&quot; is selected on &quot;USB Unavailable&quot; popup"/>
    <s v="kpt_tanwar_sh"/>
    <x v="2"/>
    <s v="CLOSE CONFIRMATION"/>
    <x v="272"/>
    <x v="3"/>
    <s v="LRT -&gt; Out-of-Test Case Detection"/>
    <s v="2026_Sprint2_Planned"/>
    <s v="30AA"/>
    <s v="A12_A14_OSV"/>
    <s v="A14_OSV"/>
    <s v="A14OSV_INFLOW_2025_WK52"/>
    <s v="A14OSV_OUTFLOW_2026_WK8"/>
    <s v="KPIT_2026_WK09_Out"/>
    <s v="KPIT_Export"/>
    <s v="KPIT_WK08_Out"/>
    <s v="PJ05DEF00æ¨ªå±•æ¸ˆ"/>
    <s v="R7407_LRT"/>
    <s v="SourceoftheSameCaseID:PJ04DEF00-7722"/>
    <m/>
    <m/>
    <m/>
    <m/>
    <m/>
    <m/>
    <m/>
    <m/>
    <m/>
    <s v="PJ04DEF00"/>
    <x v="1"/>
    <s v="software"/>
    <s v="hm_izaki_ki"/>
    <s v="23PF A14é–‹ç™ºå‘ã‘ä¸å…·åˆç®¡ç†_x000d__x000a_23PF Defect management for A14 development_x000d__x000a_"/>
    <m/>
  </r>
  <r>
    <x v="0"/>
    <s v="PJ04DEF00-7682"/>
    <n v="662416"/>
    <s v="[KEY] Software Keyboard is not displayed when 'Google Voice Typing' is selected on Input language switching popup for 5 times"/>
    <s v="kpt_saraiya_ac"/>
    <x v="8"/>
    <s v="Waiting"/>
    <x v="273"/>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81"/>
    <n v="662413"/>
    <s v="[USB] iPod playback is not resumed when volume knob is pressed(OFF-&gt;ON) after battery cycle is performed"/>
    <s v="kpt_saraiya_ac"/>
    <x v="8"/>
    <s v="Waiting"/>
    <x v="274"/>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80"/>
    <n v="662409"/>
    <s v="[PRM] &quot;Profiles&quot; Screen is displayed for a moment followed by &quot;Connect the Device&quot; Pop-up twice while switching Profile from Owner to Guest"/>
    <s v="kpt_chaudhari_an"/>
    <x v="2"/>
    <s v="CLOSED"/>
    <x v="275"/>
    <x v="1"/>
    <s v="LRT -&gt; Out-of-Test Case Detection"/>
    <s v="30AA"/>
    <s v="A12_A14_OSV"/>
    <s v="A13LegacyDefect"/>
    <s v="A14_OSV"/>
    <s v="A14OSV_INFLOW_2025_WK52"/>
    <s v="A14OSV_OUTFLOW_2026_WK7"/>
    <s v="DVT_OutOfScope"/>
    <s v="KPIT_2026_WK07_Out"/>
    <s v="R7407_LRT"/>
    <m/>
    <m/>
    <m/>
    <m/>
    <m/>
    <m/>
    <m/>
    <m/>
    <m/>
    <m/>
    <m/>
    <m/>
    <s v="PJ04DEF00"/>
    <x v="1"/>
    <s v="software"/>
    <s v="hm_izaki_ki"/>
    <s v="23PF A14é–‹ç™ºå‘ã‘ä¸å…·åˆç®¡ç†_x000d__x000a_23PF Defect management for A14 development_x000d__x000a_"/>
    <m/>
  </r>
  <r>
    <x v="0"/>
    <s v="PJ04DEF00-7678"/>
    <n v="662401"/>
    <s v="[PRM] &quot;Add new profile&quot; popup is not displayed when &quot;Add profile&quot; is selected from Profile selection screen"/>
    <s v="kpt_saraiya_ac"/>
    <x v="2"/>
    <s v="Waiting"/>
    <x v="276"/>
    <x v="1"/>
    <s v="LRT -&gt; Out-of-Test Case Detection"/>
    <s v="30AA"/>
    <s v="A12_A14_OSV"/>
    <s v="A14_OSV"/>
    <s v="A14OSV_INFLOW_2025_WK52"/>
    <s v="R7407_LRT"/>
    <m/>
    <m/>
    <m/>
    <m/>
    <m/>
    <m/>
    <m/>
    <m/>
    <m/>
    <m/>
    <m/>
    <m/>
    <m/>
    <m/>
    <m/>
    <m/>
    <s v="PJ04DEF00"/>
    <x v="1"/>
    <s v="software"/>
    <s v="hm_izaki_ki"/>
    <s v="23PF A14é–‹ç™ºå‘ã‘ä¸å…·åˆç®¡ç†_x000d__x000a_23PF Defect management for A14 development_x000d__x000a_"/>
    <m/>
  </r>
  <r>
    <x v="0"/>
    <s v="PJ04DEF00-7677"/>
    <n v="662400"/>
    <s v="[System UI]&quot;Change profile&quot; option is displayed in reactive display state for a moment when &quot;profile setting&quot; is selected from MCS"/>
    <s v="kpt_saraiya_ac"/>
    <x v="4"/>
    <s v="Waiting"/>
    <x v="277"/>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72"/>
    <n v="662107"/>
    <s v="[Boot] Blank screen is displayed on Play Store application screen when User switching is performed from Owner to User1 two times while Google Play Store application screen is active"/>
    <s v="kpt_gaikwad_pr"/>
    <x v="5"/>
    <s v="CLOSED"/>
    <x v="278"/>
    <x v="3"/>
    <s v="LRT -&gt; Out-of-Test Case Detection"/>
    <s v="30AA"/>
    <s v="A12_A14_OSV"/>
    <s v="A14_OSV"/>
    <s v="A14OSV_INFLOW_2025_WK51"/>
    <s v="A14OSV_OUTFLOW_2026_WK4"/>
    <s v="External_Factor"/>
    <s v="KPIT_2026_WK04_Out"/>
    <s v="KPIT_Export"/>
    <s v="OSV_DVT_OutOfScope"/>
    <s v="R7407_LRT"/>
    <s v="SourceoftheSameCaseID:PJ04DEF00-4534"/>
    <s v="åŒä»¶_Wonâ€™tFix"/>
    <m/>
    <m/>
    <m/>
    <m/>
    <m/>
    <m/>
    <m/>
    <m/>
    <m/>
    <s v="PJ04DEF00"/>
    <x v="1"/>
    <s v="software"/>
    <s v="hm_izaki_ki"/>
    <s v="23PF A14é–‹ç™ºå‘ã‘ä¸å…·åˆç®¡ç†_x000d__x000a_23PF Defect management for A14 development_x000d__x000a_"/>
    <m/>
  </r>
  <r>
    <x v="0"/>
    <s v="PJ04DEF00-7669"/>
    <n v="662075"/>
    <s v="[System UI]&quot;Unable to connect to server&quot; Pop-up screen is not displayed again when parking sensor popup is released while &quot;Unable to connect to server&quot; Pop-up screen is active"/>
    <s v="kpt_saraiya_ac"/>
    <x v="2"/>
    <s v="Waiting"/>
    <x v="279"/>
    <x v="1"/>
    <s v="LRT -&gt; Functional Composite Test"/>
    <s v="30AA"/>
    <s v="A12_A14_OSV"/>
    <s v="A14_OSV"/>
    <s v="A14OSV_INFLOW_2025_WK52"/>
    <s v="R7407_LRT"/>
    <m/>
    <m/>
    <m/>
    <m/>
    <m/>
    <m/>
    <m/>
    <m/>
    <m/>
    <m/>
    <m/>
    <m/>
    <m/>
    <m/>
    <m/>
    <m/>
    <s v="PJ04DEF00"/>
    <x v="1"/>
    <s v="software"/>
    <s v="hm_izaki_ki"/>
    <s v="23PF A14é–‹ç™ºå‘ã‘ä¸å…·åˆç®¡ç†_x000d__x000a_23PF Defect management for A14 development_x000d__x000a_"/>
    <m/>
  </r>
  <r>
    <x v="0"/>
    <s v="PJ04DEF00-7668"/>
    <n v="661979"/>
    <s v="[TSU] Home screen is displayed when 'Wi-Fi Hotspot' application shortcut is selected from MCS"/>
    <s v="kpt_tanwar_sh"/>
    <x v="15"/>
    <s v="BLOCK FIXING VALIDATION"/>
    <x v="280"/>
    <x v="1"/>
    <s v="LRT -&gt; Out-of-Test Case Detection"/>
    <s v="2026_Sprint2_Planned"/>
    <s v="30AA"/>
    <s v="A12_A14_OSV"/>
    <s v="A14_OSV"/>
    <s v="A14OSV_INFLOW_2025_WK51"/>
    <s v="A14OSV_OUTFLOW_2026_WK7"/>
    <s v="KPIT_2026_WK07_Out"/>
    <s v="R7407_LRT"/>
    <s v="SourceoftheSameCaseID:PJ04DEF00-7398"/>
    <m/>
    <m/>
    <m/>
    <m/>
    <m/>
    <m/>
    <m/>
    <m/>
    <m/>
    <m/>
    <m/>
    <m/>
    <s v="PJ04DEF00"/>
    <x v="1"/>
    <s v="software"/>
    <s v="hm_izaki_ki"/>
    <s v="23PF A14é–‹ç™ºå‘ã‘ä¸å…·åˆç®¡ç†_x000d__x000a_23PF Defect management for A14 development_x000d__x000a_"/>
    <m/>
  </r>
  <r>
    <x v="0"/>
    <s v="PJ04DEF00-7667"/>
    <n v="662074"/>
    <s v="[CarMediaApp] Primary authentication screen is displayed after selecting &quot;Remove adds&quot; button on &quot;Road Trip FRVR&quot; application"/>
    <s v="kpt_saraiya_ac"/>
    <x v="6"/>
    <s v="Waiting"/>
    <x v="281"/>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66"/>
    <n v="662073"/>
    <s v="[AC] 'OK' button on Play Store sign-in error popup is not aligned to center when logged in from Guest profile"/>
    <s v="kpt_saraiya_ac"/>
    <x v="11"/>
    <s v="Waiting"/>
    <x v="282"/>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64"/>
    <n v="662070"/>
    <s v="[KEY] &quot;Choose input method&quot; popup is not initiated when the language switch key is long-pressed"/>
    <s v="kpt_saraiya_ac"/>
    <x v="8"/>
    <s v="Waiting"/>
    <x v="283"/>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63"/>
    <n v="662034"/>
    <s v="[PRM] &quot;Add new profile?&quot; popup is shifted towards right and returned back to its position when &quot;cancel&quot; button is selected on &quot;Connect the Device&quot; popup"/>
    <s v="kpt_saraiya_ac"/>
    <x v="2"/>
    <s v="Waiting"/>
    <x v="284"/>
    <x v="2"/>
    <s v="LRT -&gt; Out-of-Test Case Detection"/>
    <s v="30AA"/>
    <s v="A12_A14_OSV"/>
    <s v="A14_OSV"/>
    <s v="A14OSV_INFLOW_2025_WK52"/>
    <s v="R7407_LRT"/>
    <m/>
    <m/>
    <m/>
    <m/>
    <m/>
    <m/>
    <m/>
    <m/>
    <m/>
    <m/>
    <m/>
    <m/>
    <m/>
    <m/>
    <m/>
    <m/>
    <s v="PJ04DEF00"/>
    <x v="1"/>
    <s v="software"/>
    <s v="hm_izaki_ki"/>
    <s v="23PF A14é–‹ç™ºå‘ã‘ä¸å…·åˆç®¡ç†_x000d__x000a_23PF Defect management for A14 development_x000d__x000a_"/>
    <m/>
  </r>
  <r>
    <x v="0"/>
    <s v="PJ04DEF00-7662"/>
    <n v="662011"/>
    <s v="[SUW] MCS and Black B-zone area is displayed on &quot;Welcome and Language Selection&quot; screen when &quot;finish setting up your profile&quot; button is selected from Notification list screen"/>
    <s v="kpt_hv_na"/>
    <x v="2"/>
    <s v="Waiting"/>
    <x v="285"/>
    <x v="1"/>
    <s v="LRT -&gt; Out-of-Test Case Detection"/>
    <s v="30AA"/>
    <s v="A12_A14_OSV"/>
    <s v="A14_OSV"/>
    <s v="A14OSV_INFLOW_2025_WK52"/>
    <s v="R7407_LRT"/>
    <s v="SetupWizard"/>
    <m/>
    <m/>
    <m/>
    <m/>
    <m/>
    <m/>
    <m/>
    <m/>
    <m/>
    <m/>
    <m/>
    <m/>
    <m/>
    <m/>
    <m/>
    <s v="PJ04DEF00"/>
    <x v="1"/>
    <s v="software"/>
    <s v="hm_izaki_ki"/>
    <s v="23PF A14é–‹ç™ºå‘ã‘ä¸å…·åˆç®¡ç†_x000d__x000a_23PF Defect management for A14 development_x000d__x000a_"/>
    <m/>
  </r>
  <r>
    <x v="0"/>
    <s v="PJ04DEF00-7661"/>
    <n v="662006"/>
    <s v="[DTV] CarPlay Music screen is displayed instead of DTV screen when DTV is selected immediately while Google Assistant is initiated from MCS"/>
    <s v="kpt_gandhi_ch"/>
    <x v="13"/>
    <s v="IN INVESTIGATING"/>
    <x v="286"/>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60"/>
    <n v="661899"/>
    <s v="[KEY] Software Keyboard is not displayed when 'Edit profile name' input field is selected"/>
    <s v="kpt_saraiya_ac"/>
    <x v="2"/>
    <s v="Waiting"/>
    <x v="287"/>
    <x v="1"/>
    <s v="LRT -&gt; Out-of-Test Case Detection"/>
    <s v="30AA"/>
    <s v="A12_A14_OSV"/>
    <s v="A14_OSV"/>
    <s v="A14OSV_INFLOW_2025_WK52"/>
    <s v="R7407_LRT"/>
    <m/>
    <m/>
    <m/>
    <m/>
    <m/>
    <m/>
    <m/>
    <m/>
    <m/>
    <m/>
    <m/>
    <m/>
    <m/>
    <m/>
    <m/>
    <m/>
    <s v="PJ04DEF00"/>
    <x v="1"/>
    <s v="software"/>
    <s v="hm_izaki_ki"/>
    <s v="23PF A14é–‹ç™ºå‘ã‘ä¸å…·åˆç®¡ç†_x000d__x000a_23PF Defect management for A14 development_x000d__x000a_"/>
    <m/>
  </r>
  <r>
    <x v="0"/>
    <s v="PJ04DEF00-7658"/>
    <n v="661893"/>
    <s v="[AMFM] FM screen is displayed after 2 seconds when Audio source switching from AM to FM is performed using SWC"/>
    <s v="kpt_saraiya_ac"/>
    <x v="13"/>
    <s v="Waiting"/>
    <x v="288"/>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56"/>
    <n v="661870"/>
    <s v="[System UI] &quot;Uninstalling Spotify...&quot; popup is not displayed fully and shifted up for a moment while uninstalling is in progress"/>
    <s v="kpt_saraiya_ac"/>
    <x v="13"/>
    <s v="Waiting"/>
    <x v="289"/>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55"/>
    <n v="661852"/>
    <s v="[DAB] SlideShow continues to display on image area of DAB landing page while SlideShow setting is set to OFF"/>
    <s v="kpt_saraiya_ac"/>
    <x v="8"/>
    <s v="Waiting"/>
    <x v="290"/>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54"/>
    <n v="661849"/>
    <s v="[DD] CarPlay Phone keypad is operable when vehicle is in motion"/>
    <s v="kpt_saraiya_ac"/>
    <x v="7"/>
    <s v="Waiting"/>
    <x v="291"/>
    <x v="1"/>
    <s v="LRT -&gt; Out-of-Test Case Detection"/>
    <s v="30AY"/>
    <s v="A12_A14_OSV"/>
    <s v="A14_OSV"/>
    <s v="A14OSV_INFLOW_2025_WK51"/>
    <s v="R7407_LRT"/>
    <m/>
    <m/>
    <m/>
    <m/>
    <m/>
    <m/>
    <m/>
    <m/>
    <m/>
    <m/>
    <m/>
    <m/>
    <m/>
    <m/>
    <m/>
    <m/>
    <s v="PJ04DEF00"/>
    <x v="1"/>
    <s v="software"/>
    <s v="hm_izaki_ki"/>
    <s v="23PF A14é–‹ç™ºå‘ã‘ä¸å…·åˆç®¡ç†_x000d__x000a_23PF Defect management for A14 development_x000d__x000a_"/>
    <m/>
  </r>
  <r>
    <x v="0"/>
    <s v="PJ04DEF00-7651"/>
    <n v="661791"/>
    <s v="[System UI] &quot;Choose Input Method&quot; popup reappears on &quot;Data Connection Options&quot; settings screen when &quot;No Network Connectivity&quot; is selected from notification list"/>
    <s v="kpt_saraiya_ac"/>
    <x v="8"/>
    <s v="Waiting"/>
    <x v="292"/>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45"/>
    <n v="661443"/>
    <s v="[Google Assistant] Google Assistant talkback popup flickers over Alexa disclaimer screen when Alexa icon is selected on MCS"/>
    <s v="kpt_saraiya_ac"/>
    <x v="6"/>
    <s v="Waiting"/>
    <x v="293"/>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43"/>
    <n v="661417"/>
    <s v="[PRM]&quot;Change Profile&quot; option remains in pressed state and Notification list is not transitted to User selection screen when &quot;Change Profile&quot; is selected after user is switched from User1-&gt;Owner profile"/>
    <s v="kpt_saraiya_ac"/>
    <x v="5"/>
    <s v="Waiting"/>
    <x v="294"/>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42"/>
    <n v="661416"/>
    <s v="[AC] Google sign in screen is displayed in Full screen for a moment on User1 when user is switched from Owner to User1"/>
    <s v="kpt_saraiya_ac"/>
    <x v="5"/>
    <s v="Waiting"/>
    <x v="295"/>
    <x v="2"/>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32"/>
    <n v="659068"/>
    <s v="[IVI] Google Assistant Microphone permission popup flickers for a moment when Day/Night mode button is selected on Brightness Adjustment screen"/>
    <s v="kpt_gaikwad_pr"/>
    <x v="5"/>
    <s v="CLOSED"/>
    <x v="296"/>
    <x v="1"/>
    <s v="LRT -&gt; Out-of-Test Case Detection"/>
    <s v="30AA"/>
    <s v="A12_A14_OSV"/>
    <s v="A13LegacyDefect"/>
    <s v="A14_OSV"/>
    <s v="A14OSV_INFLOW_2025_WK51"/>
    <s v="A14OSV_OUTFLOW_2026_WK6"/>
    <s v="KPIT_2026_WK06_Out"/>
    <s v="KPIT_Export"/>
    <s v="R7407_LRT"/>
    <s v="SourceoftheSameCaseID:PJ04DEF00-7261"/>
    <s v="åŒä»¶_Wonâ€™tFix"/>
    <m/>
    <m/>
    <m/>
    <m/>
    <m/>
    <m/>
    <m/>
    <m/>
    <m/>
    <m/>
    <s v="PJ04DEF00"/>
    <x v="1"/>
    <s v="software"/>
    <s v="hm_izaki_ki"/>
    <s v="23PF A14é–‹ç™ºå‘ã‘ä¸å…·åˆç®¡ç†_x000d__x000a_23PF Defect management for A14 development_x000d__x000a_"/>
    <m/>
  </r>
  <r>
    <x v="0"/>
    <s v="PJ04DEF00-7612"/>
    <n v="658472"/>
    <s v="[BT] &quot;Bluetooth is turned off.&quot; popup is displayed for a moment after granting permission to enable Bluetooth"/>
    <s v="kpt_saraiya_ac"/>
    <x v="8"/>
    <s v="Waiting"/>
    <x v="297"/>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602"/>
    <n v="657723"/>
    <s v="[Google Assistant] Google assistant voice chrome popup is dismissed immediately When initiating Google Assistant from MCS while Google Play sign in screen is active"/>
    <s v="cre_kataoka_ju"/>
    <x v="8"/>
    <s v="CLOSE CONFIRMATION"/>
    <x v="298"/>
    <x v="1"/>
    <s v="LRT -&gt; Out-of-Test Case Detection"/>
    <s v="2026_Sprint2_Planned"/>
    <s v="30AA"/>
    <s v="A12_A14_OSV"/>
    <s v="A14_OSV"/>
    <s v="A14OSV_INFLOW_2025_WK51"/>
    <s v="A14OSV_OUTFLOW_2026_WK8"/>
    <s v="DVT_OutOfScope"/>
    <s v="External_Factor"/>
    <s v="KPIT_2026_WK08_Out"/>
    <s v="KPIT_Export"/>
    <s v="R7407_LRT"/>
    <m/>
    <m/>
    <m/>
    <m/>
    <m/>
    <m/>
    <m/>
    <m/>
    <m/>
    <m/>
    <s v="PJ04DEF00"/>
    <x v="1"/>
    <s v="software"/>
    <s v="hm_izaki_ki"/>
    <s v="23PF A14é–‹ç™ºå‘ã‘ä¸å…·åˆç®¡ç†_x000d__x000a_23PF Defect management for A14 development_x000d__x000a_"/>
    <m/>
  </r>
  <r>
    <x v="0"/>
    <s v="PJ04DEF00-7600"/>
    <n v="657626"/>
    <s v="[System UI] &quot;Google Play&quot; screen scrollbar is not getting scroll till end on the &quot;Google Play&quot; screen when scrolling while &quot;Google Play&quot; screen is active"/>
    <s v="kpt_saraiya_ac"/>
    <x v="4"/>
    <s v="Waiting"/>
    <x v="299"/>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589"/>
    <n v="657077"/>
    <s v="[SPCAA] SMS notification is not displayed on the Android Auto Maps screen when SMS is received while Android Auto navigation route guidance is in progress"/>
    <s v="kpt_saraiya_ac"/>
    <x v="7"/>
    <s v="Waiting"/>
    <x v="300"/>
    <x v="1"/>
    <s v="LRT -&gt; Out-of-Test Case Detection"/>
    <s v="30AA"/>
    <s v="A12_A14_OSV"/>
    <s v="A14_OSV"/>
    <s v="A14OSV_INFLOW_2025_WK51"/>
    <s v="R7407_LRT"/>
    <m/>
    <m/>
    <m/>
    <m/>
    <m/>
    <m/>
    <m/>
    <m/>
    <m/>
    <m/>
    <m/>
    <m/>
    <m/>
    <m/>
    <m/>
    <m/>
    <s v="PJ04DEF00"/>
    <x v="1"/>
    <s v="software"/>
    <s v="hm_izaki_ki"/>
    <s v="23PF A14é–‹ç™ºå‘ã‘ä¸å…·åˆç®¡ç†_x000d__x000a_23PF Defect management for A14 development_x000d__x000a_"/>
    <m/>
  </r>
  <r>
    <x v="0"/>
    <s v="PJ04DEF00-7477"/>
    <n v="648546"/>
    <s v="[Revert Fix] - [BT] &quot;Failed to turn on Bluetooth.&quot; toast popup is displayed when Google Assistant is selected from MCS while Bluetooth is getting enabled"/>
    <s v="kpt_sreenivasula_ha"/>
    <x v="1"/>
    <s v="CLOSED"/>
    <x v="301"/>
    <x v="2"/>
    <s v="LRT -&gt; Out-of-Test Case Detection"/>
    <s v="30AA"/>
    <s v="DVT_InScope"/>
    <s v="DVT_KPIT_ConfirmationOK"/>
    <s v="InvalidDefect"/>
    <s v="KPIT_WK35_Out"/>
    <s v="R1410_LRT"/>
    <m/>
    <m/>
    <m/>
    <m/>
    <m/>
    <m/>
    <m/>
    <m/>
    <m/>
    <m/>
    <m/>
    <m/>
    <m/>
    <m/>
    <m/>
    <s v="PJ04DEF00"/>
    <x v="1"/>
    <s v="software"/>
    <s v="hm_izaki_ki"/>
    <s v="23PF A14é–‹ç™ºå‘ã‘ä¸å…·åˆç®¡ç†_x000d__x000a_23PF Defect management for A14 development_x000d__x000a_"/>
    <m/>
  </r>
  <r>
    <x v="0"/>
    <s v="PJ04DEF00-7346"/>
    <n v="644955"/>
    <s v="[SUW] &quot;Finish Profile Setup&quot; option disappears when reenters into Manage Profile screen after Back button is pressed on set-up wizard screen of Owner Profile "/>
    <s v="kpt_pisal_ra"/>
    <x v="5"/>
    <s v="BLOCK FIXING VALIDATION"/>
    <x v="302"/>
    <x v="1"/>
    <s v="LRT -&gt; Out-of-Test Case Detection"/>
    <s v="KPIT_WK51_Out"/>
    <s v="R1414_LRT"/>
    <s v="SetupWizard"/>
    <s v="T20W"/>
    <m/>
    <m/>
    <m/>
    <m/>
    <m/>
    <m/>
    <m/>
    <m/>
    <m/>
    <m/>
    <m/>
    <m/>
    <m/>
    <m/>
    <m/>
    <m/>
    <m/>
    <s v="PJ04DEF00"/>
    <x v="1"/>
    <s v="software"/>
    <s v="hm_izaki_ki"/>
    <s v="23PF A14é–‹ç™ºå‘ã‘ä¸å…·åˆç®¡ç†_x000d__x000a_23PF Defect management for A14 development_x000d__x000a_"/>
    <m/>
  </r>
  <r>
    <x v="0"/>
    <s v="PJ04DEF00-7330"/>
    <n v="644226"/>
    <s v="[System UI] &quot;Uninstalling Spotify...&quot; popup is not displayed fully and shifted up for a moment while uninstalling is in progress"/>
    <s v="kpt_khilare_su"/>
    <x v="13"/>
    <s v="[IN INVESTIGATING]APPLY FOR CLOSE"/>
    <x v="303"/>
    <x v="2"/>
    <s v="LRT -&gt; Out-of-Test Case Detection"/>
    <s v="A13LegacyDefect"/>
    <s v="DVT_OutOfScope"/>
    <s v="KPIT_TriageDone"/>
    <s v="KPIT_WK52_Out"/>
    <s v="R1414_LRT"/>
    <s v="T90X"/>
    <m/>
    <m/>
    <m/>
    <m/>
    <m/>
    <m/>
    <m/>
    <m/>
    <m/>
    <m/>
    <m/>
    <m/>
    <m/>
    <m/>
    <m/>
    <s v="PJ04DEF00"/>
    <x v="1"/>
    <s v="software"/>
    <s v="hm_izaki_ki"/>
    <s v="23PF A14é–‹ç™ºå‘ã‘ä¸å…·åˆç®¡ç†_x000d__x000a_23PF Defect management for A14 development_x000d__x000a_"/>
    <m/>
  </r>
  <r>
    <x v="0"/>
    <s v="PJ04DEF00-7329"/>
    <n v="644217"/>
    <s v="[AMFM] Preset Area and Channel frequency displayed as blank for a moment during launching of FM and switching to AM from MCS"/>
    <s v="kpt_patil_di"/>
    <x v="13"/>
    <s v="CLOSED"/>
    <x v="304"/>
    <x v="2"/>
    <s v="LRT -&gt; Out-of-Test Case Detection"/>
    <s v="A13LegacyDefect"/>
    <s v="A14OSV_SourceoftheSameCase"/>
    <s v="DVT_OutOfScope"/>
    <s v="KPIT_WK50_Out"/>
    <s v="R1414_LRT"/>
    <s v="T90X"/>
    <m/>
    <m/>
    <m/>
    <m/>
    <m/>
    <m/>
    <m/>
    <m/>
    <m/>
    <m/>
    <m/>
    <m/>
    <m/>
    <m/>
    <m/>
    <s v="PJ04DEF00"/>
    <x v="1"/>
    <s v="software"/>
    <s v="hm_izaki_ki"/>
    <s v="23PF A14é–‹ç™ºå‘ã‘ä¸å…·åˆç®¡ç†_x000d__x000a_23PF Defect management for A14 development_x000d__x000a_"/>
    <m/>
  </r>
  <r>
    <x v="0"/>
    <s v="PJ04DEF00-7327"/>
    <n v="643943"/>
    <s v="[SPCCP] Wireless CarPlay ongoing call on ICB is continued as BT on going call after performing ignition cycle"/>
    <s v="kpt_dhande_ga"/>
    <x v="16"/>
    <s v="Waiting"/>
    <x v="305"/>
    <x v="1"/>
    <s v="LRT -&gt; Out-of-Test Case Detection"/>
    <s v="R1414_LRT"/>
    <s v="T20W"/>
    <m/>
    <m/>
    <m/>
    <m/>
    <m/>
    <m/>
    <m/>
    <m/>
    <m/>
    <m/>
    <m/>
    <m/>
    <m/>
    <m/>
    <m/>
    <m/>
    <m/>
    <m/>
    <m/>
    <s v="PJ04DEF00"/>
    <x v="1"/>
    <s v="software"/>
    <s v="hm_izaki_ki"/>
    <s v="23PF A14é–‹ç™ºå‘ã‘ä¸å…·åˆç®¡ç†_x000d__x000a_23PF Defect management for A14 development_x000d__x000a_"/>
    <m/>
  </r>
  <r>
    <x v="0"/>
    <s v="PJ04DEF00-7315"/>
    <n v="643360"/>
    <s v="[PRM] &quot;Black Screen&quot; is displayed for few seconds on &quot;Choose a lock type&quot; screen when owner is selected from profiles screen"/>
    <s v="kpt_wadatkar_as"/>
    <x v="2"/>
    <s v="IN INTEGRATION REVIEW"/>
    <x v="306"/>
    <x v="3"/>
    <s v="LRT -&gt; Out-of-Test Case Detection"/>
    <s v="30AA"/>
    <s v="3BWT_UK_MP_triage_to_su3"/>
    <s v="A14OSV_SourceoftheSameCase"/>
    <s v="A14SU1_triage_to_su3"/>
    <s v="DVT_InScope"/>
    <s v="KPIT_2026_WK07_Out"/>
    <s v="KPIT_WK07_Out"/>
    <s v="PJ05DEF00æ¨ªå±•æ¸ˆ"/>
    <s v="R1414_LRT"/>
    <m/>
    <m/>
    <m/>
    <m/>
    <m/>
    <m/>
    <m/>
    <m/>
    <m/>
    <m/>
    <m/>
    <m/>
    <s v="PJ04DEF00"/>
    <x v="1"/>
    <s v="software"/>
    <s v="hm_izaki_ki"/>
    <s v="23PF A14é–‹ç™ºå‘ã‘ä¸å…·åˆç®¡ç†_x000d__x000a_23PF Defect management for A14 development_x000d__x000a_"/>
    <m/>
  </r>
  <r>
    <x v="0"/>
    <s v="PJ04DEF00-7310"/>
    <n v="643344"/>
    <s v="[LNG] Black screen is displayed for 2 sec on ICB when &quot;Change Language&quot; button is selected on Disclaimer screen while Factory Data Reset is performed"/>
    <s v="kpt_thombare_ap"/>
    <x v="9"/>
    <s v="CLOSED"/>
    <x v="307"/>
    <x v="1"/>
    <s v="LRT -&gt; Out-of-Test Case Detection"/>
    <s v="A13LegacyDefect"/>
    <s v="A14SU1_triage_to_su2"/>
    <s v="DVT_OutOfScope"/>
    <s v="KPIT_Export"/>
    <s v="KPIT_TriageDone"/>
    <s v="KPIT_WK51_Out"/>
    <s v="R1414_LRT"/>
    <s v="T90X"/>
    <s v="åŒä»¶_Wonâ€™tFix"/>
    <m/>
    <m/>
    <m/>
    <m/>
    <m/>
    <m/>
    <m/>
    <m/>
    <m/>
    <m/>
    <m/>
    <m/>
    <s v="PJ04DEF00"/>
    <x v="1"/>
    <s v="software"/>
    <s v="hm_izaki_ki"/>
    <s v="23PF A14é–‹ç™ºå‘ã‘ä¸å…·åˆç®¡ç†_x000d__x000a_23PF Defect management for A14 development_x000d__x000a_"/>
    <m/>
  </r>
  <r>
    <x v="0"/>
    <s v="PJ04DEF00-7303"/>
    <n v="643409"/>
    <s v="[SUW] MCS and blank B-Zone are displayed on &quot;customize your profile&quot; screen after dismissing the parking sensor popup interrupt"/>
    <s v="kpt_gahile_pr"/>
    <x v="10"/>
    <s v="CLOSED"/>
    <x v="308"/>
    <x v="1"/>
    <s v="LRT -&gt; Out-of-Test Case Detection"/>
    <s v="3BWT_UK_MP_triage_to_su3"/>
    <s v="A14OSV_SourceoftheSameCase"/>
    <s v="A14SU1_triage_to_su3"/>
    <s v="Hondakeyboard"/>
    <s v="InvalidDefect"/>
    <s v="KPIT_TriageDone"/>
    <s v="KPIT_WK52_Out"/>
    <s v="R1414_LRT"/>
    <s v="SetupWizard"/>
    <s v="T90X"/>
    <s v="VendorInputMethodService"/>
    <m/>
    <m/>
    <m/>
    <m/>
    <m/>
    <m/>
    <m/>
    <m/>
    <m/>
    <m/>
    <s v="PJ04DEF00"/>
    <x v="1"/>
    <s v="software"/>
    <s v="hm_izaki_ki"/>
    <s v="23PF A14é–‹ç™ºå‘ã‘ä¸å…·åˆç®¡ç†_x000d__x000a_23PF Defect management for A14 development_x000d__x000a_"/>
    <m/>
  </r>
  <r>
    <x v="0"/>
    <s v="PJ04DEF00-7301"/>
    <n v="643408"/>
    <s v="[SPCCP] WCP connection process is not started after selecting CarPlay icon of registered device from &quot;Manage Device connections&quot; screen"/>
    <s v="kpt_dhande_ga"/>
    <x v="10"/>
    <s v="Waiting"/>
    <x v="309"/>
    <x v="1"/>
    <s v="LRT -&gt; Out-of-Test Case Detection"/>
    <s v="A14OSV_SourceoftheSameCase"/>
    <s v="R1414_LRT"/>
    <s v="T90X"/>
    <m/>
    <m/>
    <m/>
    <m/>
    <m/>
    <m/>
    <m/>
    <m/>
    <m/>
    <m/>
    <m/>
    <m/>
    <m/>
    <m/>
    <m/>
    <m/>
    <m/>
    <m/>
    <s v="PJ04DEF00"/>
    <x v="1"/>
    <s v="software"/>
    <s v="hm_izaki_ki"/>
    <s v="23PF A14é–‹ç™ºå‘ã‘ä¸å…·åˆç®¡ç†_x000d__x000a_23PF Defect management for A14 development_x000d__x000a_"/>
    <m/>
  </r>
  <r>
    <x v="0"/>
    <s v="PJ04DEF00-7300"/>
    <n v="643407"/>
    <s v="[PRM] Owner (HPA) profile is displayed for few seconds when user switching is performed from Owner (HPA) -&gt;User4"/>
    <s v="kpt_tehra_ma"/>
    <x v="0"/>
    <s v="[IN INVESTIGATING]APPLY FOR CLOSE"/>
    <x v="310"/>
    <x v="3"/>
    <s v="LRT -&gt; Out-of-Test Case Detection"/>
    <s v="3BMA"/>
    <s v="A14SU1_triage_to_26PF"/>
    <s v="DefectNotReproduced"/>
    <s v="DVT_OutOfScope"/>
    <s v="KPIT_2026_WK06_Out"/>
    <s v="PA_ISSUE_LOGIN"/>
    <s v="PA_ISSUE_LOGIN_Lv3"/>
    <s v="PJ05DEF00æ¨ªå±•æ¸ˆ"/>
    <s v="R1414_LRT"/>
    <m/>
    <m/>
    <m/>
    <m/>
    <m/>
    <m/>
    <m/>
    <m/>
    <m/>
    <m/>
    <m/>
    <m/>
    <s v="PJ04DEF00"/>
    <x v="1"/>
    <s v="software"/>
    <s v="hm_izaki_ki"/>
    <s v="23PF A14é–‹ç™ºå‘ã‘ä¸å…·åˆç®¡ç†_x000d__x000a_23PF Defect management for A14 development_x000d__x000a_"/>
    <m/>
  </r>
  <r>
    <x v="0"/>
    <s v="PJ04DEF00-7297"/>
    <n v="643180"/>
    <s v="[BT] Blank screen is displayed on A-zone continuously after selecting &quot;OK&quot; button on Turn On Bluetooth confirmation popup"/>
    <s v="kpt_gahile_pr"/>
    <x v="10"/>
    <s v="CLOSED"/>
    <x v="311"/>
    <x v="3"/>
    <s v="LRT -&gt; Out-of-Test Case Detection"/>
    <s v="A14OSV_SourceoftheSameCase"/>
    <s v="DVT_InScope"/>
    <s v="DVT_KPIT_ConfirmationOK"/>
    <s v="KPIT_WK49_Out"/>
    <s v="R1414_LRT"/>
    <s v="T90X"/>
    <m/>
    <m/>
    <m/>
    <m/>
    <m/>
    <m/>
    <m/>
    <m/>
    <m/>
    <m/>
    <m/>
    <m/>
    <m/>
    <m/>
    <m/>
    <s v="PJ04DEF00"/>
    <x v="1"/>
    <s v="software"/>
    <s v="hm_izaki_ki"/>
    <s v="23PF A14é–‹ç™ºå‘ã‘ä¸å…·åˆç®¡ç†_x000d__x000a_23PF Defect management for A14 development_x000d__x000a_"/>
    <m/>
  </r>
  <r>
    <x v="0"/>
    <s v="PJ04DEF00-7292"/>
    <n v="643205"/>
    <s v="[PRM] Primary authentication screen is displayed for a moment before disclaimer popup when user switching is performed from Owner-&gt;User1"/>
    <s v="kpt_thombare_ap"/>
    <x v="9"/>
    <s v="CLOSE CONFIRMATION"/>
    <x v="312"/>
    <x v="1"/>
    <s v="LRT -&gt; Out-of-Test Case Detection"/>
    <s v="A13LegacyDefect"/>
    <s v="DVT_OutOfScope"/>
    <s v="KPIT_2026_WK07_Out"/>
    <s v="KPIT_Export"/>
    <s v="KPIT_TriageDone"/>
    <s v="KPIT_WK07_Out"/>
    <s v="R7414_LRT"/>
    <s v="T90X"/>
    <m/>
    <m/>
    <m/>
    <m/>
    <m/>
    <m/>
    <m/>
    <m/>
    <m/>
    <m/>
    <m/>
    <m/>
    <m/>
    <s v="PJ04DEF00"/>
    <x v="1"/>
    <s v="software"/>
    <s v="hm_izaki_ki"/>
    <s v="23PF A14é–‹ç™ºå‘ã‘ä¸å…·åˆç®¡ç†_x000d__x000a_23PF Defect management for A14 development_x000d__x000a_"/>
    <m/>
  </r>
  <r>
    <x v="0"/>
    <s v="PJ04DEF00-7291"/>
    <n v="643151"/>
    <s v="[System UI] Device Name is displayed without ellipsis &quot;...&quot; on title when characters do not fit in the breadcrumb list display area"/>
    <s v="kpt_khilare_su"/>
    <x v="6"/>
    <s v="Waiting"/>
    <x v="313"/>
    <x v="2"/>
    <s v="LRT -&gt; Out-of-Test Case Detection"/>
    <s v="30AY"/>
    <s v="R1414_LRT"/>
    <m/>
    <m/>
    <m/>
    <m/>
    <m/>
    <m/>
    <m/>
    <m/>
    <m/>
    <m/>
    <m/>
    <m/>
    <m/>
    <m/>
    <m/>
    <m/>
    <m/>
    <m/>
    <m/>
    <s v="PJ04DEF00"/>
    <x v="1"/>
    <s v="software"/>
    <s v="hm_izaki_ki"/>
    <s v="23PF A14é–‹ç™ºå‘ã‘ä¸å…·åˆç®¡ç†_x000d__x000a_23PF Defect management for A14 development_x000d__x000a_"/>
    <m/>
  </r>
  <r>
    <x v="0"/>
    <s v="PJ04DEF00-7289"/>
    <n v="643089"/>
    <s v="[MET] Current playing song metadata is not updated on meter simulator when Track up operation is performed from SWC while primary authentication screen is active"/>
    <s v="kpt_rajmane_go"/>
    <x v="16"/>
    <s v="CLOSED"/>
    <x v="314"/>
    <x v="1"/>
    <s v="LRT -&gt; Out-of-Test Case Detection"/>
    <s v="30AA"/>
    <s v="3BWT_UK_MP_triage_to_su3"/>
    <s v="A13LegacyDefect"/>
    <s v="A14SU1_triage"/>
    <s v="DVT_OutOfScope"/>
    <s v="KPIT_Export"/>
    <s v="KPIT_WK50_Out"/>
    <s v="R1414_LRT"/>
    <s v="åŒä»¶_Wonâ€™tFix"/>
    <m/>
    <m/>
    <m/>
    <m/>
    <m/>
    <m/>
    <m/>
    <m/>
    <m/>
    <m/>
    <m/>
    <m/>
    <s v="PJ04DEF00"/>
    <x v="1"/>
    <s v="software"/>
    <s v="hm_izaki_ki"/>
    <s v="23PF A14é–‹ç™ºå‘ã‘ä¸å…·åˆç®¡ç†_x000d__x000a_23PF Defect management for A14 development_x000d__x000a_"/>
    <m/>
  </r>
  <r>
    <x v="0"/>
    <s v="PJ04DEF00-7286"/>
    <n v="642745"/>
    <s v="[IVI] &quot;Grant permission&quot; popup is not displayed when Alexa is selected from MCS while Location setting is set to OFF"/>
    <s v="kpt_gahile_pr"/>
    <x v="10"/>
    <s v="CLOSED"/>
    <x v="315"/>
    <x v="1"/>
    <s v="LRT -&gt; Out-of-Test Case Detection"/>
    <s v="A14OSV_SourceoftheSameCase"/>
    <s v="DVT_OutOfScope"/>
    <s v="External_Factor"/>
    <s v="KPIT_2026_WK06_Out"/>
    <s v="KPIT_2026_WK06_Planned"/>
    <s v="KPIT_Export"/>
    <s v="R1414_LRT"/>
    <s v="T90X"/>
    <m/>
    <m/>
    <m/>
    <m/>
    <m/>
    <m/>
    <m/>
    <m/>
    <m/>
    <m/>
    <m/>
    <m/>
    <m/>
    <s v="PJ04DEF00"/>
    <x v="1"/>
    <s v="software"/>
    <s v="hm_izaki_ki"/>
    <s v="23PF A14é–‹ç™ºå‘ã‘ä¸å…·åˆç®¡ç†_x000d__x000a_23PF Defect management for A14 development_x000d__x000a_"/>
    <m/>
  </r>
  <r>
    <x v="0"/>
    <s v="PJ04DEF00-7285"/>
    <n v="642744"/>
    <s v="[SUW] &quot;Turn on personal results&quot; screen is displayed after selecting &quot;Next&quot; on &quot;You're signed in&quot; screen"/>
    <s v="kpt_miraje_sh"/>
    <x v="10"/>
    <s v="CLOSED"/>
    <x v="316"/>
    <x v="3"/>
    <s v="LRT -&gt; Single-Function Test"/>
    <s v="3BWT_UK_MP_triage_to_a14other"/>
    <s v="A13LegacyDefect"/>
    <s v="A14OSV_SourceoftheSameCase"/>
    <s v="A14SU1_triage_not_applicable"/>
    <s v="KPIT_Export"/>
    <s v="KPIT_WK49_Planned"/>
    <s v="KPIT_WK50_Out"/>
    <s v="R1414_LRT"/>
    <s v="SetupWizard"/>
    <s v="T90X"/>
    <m/>
    <m/>
    <m/>
    <m/>
    <m/>
    <m/>
    <m/>
    <m/>
    <m/>
    <m/>
    <m/>
    <s v="PJ04DEF00"/>
    <x v="1"/>
    <s v="software"/>
    <s v="hm_izaki_ki"/>
    <s v="23PF A14é–‹ç™ºå‘ã‘ä¸å…·åˆç®¡ç†_x000d__x000a_23PF Defect management for A14 development_x000d__x000a_"/>
    <m/>
  </r>
  <r>
    <x v="0"/>
    <s v="PJ04DEF00-7283"/>
    <n v="642605"/>
    <s v="[MET] Next song from USB music library is played when track up operation is performed from SWC while Primary Authentication screen is active"/>
    <s v="kpt_rajmane_go"/>
    <x v="16"/>
    <s v="CLOSED"/>
    <x v="317"/>
    <x v="1"/>
    <s v="LRT -&gt; Out-of-Test Case Detection"/>
    <s v="30AA"/>
    <s v="3BWT_UK_MP_triage_to_su3"/>
    <s v="A13LegacyDefect"/>
    <s v="A14SU1_triage_to_a15osv"/>
    <s v="DVT_OutOfScope"/>
    <s v="KPIT_2026_WK02_Out"/>
    <s v="KPIT_Export"/>
    <s v="KPIT_TriageDone"/>
    <s v="KPIT_WK50_Planned"/>
    <s v="R1414_LRT"/>
    <m/>
    <m/>
    <m/>
    <m/>
    <m/>
    <m/>
    <m/>
    <m/>
    <m/>
    <m/>
    <m/>
    <s v="PJ04DEF00"/>
    <x v="1"/>
    <s v="software"/>
    <s v="hm_izaki_ki"/>
    <s v="23PF A14é–‹ç™ºå‘ã‘ä¸å…·åˆç®¡ç†_x000d__x000a_23PF Defect management for A14 development_x000d__x000a_"/>
    <m/>
  </r>
  <r>
    <x v="0"/>
    <s v="PJ04DEF00-7280"/>
    <n v="642469"/>
    <s v="[HFT] &quot;Bluetooth is turned off&quot; pop up is displayed for a moment on Phone App after switching from Owner -&gt; User1 -&gt; Owner profile while Bluetooth is &quot;ON&quot; for Owner profile"/>
    <s v="kpt_mishra_ay"/>
    <x v="6"/>
    <s v="CLOSED"/>
    <x v="318"/>
    <x v="2"/>
    <s v="LRT -&gt; Out-of-Test Case Detection"/>
    <s v="30AY"/>
    <s v="3BWT_UK_MP_triage_to_a14other"/>
    <s v="A13LegacyDefect"/>
    <s v="A14SU1_triage_not_applicable"/>
    <s v="DVT_OutOfScope"/>
    <s v="KPIT_2026_WK04_Out"/>
    <s v="KPIT_Export"/>
    <s v="R1414_LRT"/>
    <s v="åŒä»¶_Wonâ€™tFix"/>
    <m/>
    <m/>
    <m/>
    <m/>
    <m/>
    <m/>
    <m/>
    <m/>
    <m/>
    <m/>
    <m/>
    <m/>
    <s v="PJ04DEF00"/>
    <x v="1"/>
    <s v="software"/>
    <s v="hm_izaki_ki"/>
    <s v="23PF A14é–‹ç™ºå‘ã‘ä¸å…·åˆç®¡ç†_x000d__x000a_23PF Defect management for A14 development_x000d__x000a_"/>
    <m/>
  </r>
  <r>
    <x v="0"/>
    <s v="PJ04DEF00-7279"/>
    <n v="642562"/>
    <s v="[HOM] Scrollbar is operable on System settings screen when scroll operation via scroll up arrow &amp; scroll thumb is performed simultaneously while vehicle is in motion"/>
    <s v="kpt_khanwilkar_aj"/>
    <x v="12"/>
    <s v="[IN INVESTIGATING]APPLY FOR CLOSE"/>
    <x v="319"/>
    <x v="1"/>
    <s v="LRT -&gt; Out-of-Test Case Detection"/>
    <s v="30AA"/>
    <s v="A13LegacyDefect"/>
    <s v="A14OSV_SourceoftheSameCase"/>
    <s v="DVT_OutOfScope"/>
    <s v="KPIT_2026_WK04_Out"/>
    <s v="KPIT_Export"/>
    <s v="KPIT_TriageDone"/>
    <s v="R1414_LRT"/>
    <m/>
    <m/>
    <m/>
    <m/>
    <m/>
    <m/>
    <m/>
    <m/>
    <m/>
    <m/>
    <m/>
    <m/>
    <m/>
    <s v="PJ04DEF00"/>
    <x v="1"/>
    <s v="software"/>
    <s v="hm_izaki_ki"/>
    <s v="23PF A14é–‹ç™ºå‘ã‘ä¸å…·åˆç®¡ç†_x000d__x000a_23PF Defect management for A14 development_x000d__x000a_"/>
    <m/>
  </r>
  <r>
    <x v="0"/>
    <s v="PJ04DEF00-7278"/>
    <n v="642460"/>
    <s v="[PRM] Home screen is displayed for a moment, before it displays the last screen (Profile Settings screen) when user switching is performed from Owner -&gt; User1 -&gt; Owner"/>
    <s v="kpt_keskar_at"/>
    <x v="6"/>
    <s v="BLOCK FIXING VALIDATION"/>
    <x v="320"/>
    <x v="2"/>
    <s v="LRT -&gt; Out-of-Test Case Detection"/>
    <s v="30AY"/>
    <s v="KPIT_2026_WK08_Out"/>
    <s v="KPIT_Export"/>
    <s v="R1414_LRT"/>
    <m/>
    <m/>
    <m/>
    <m/>
    <m/>
    <m/>
    <m/>
    <m/>
    <m/>
    <m/>
    <m/>
    <m/>
    <m/>
    <m/>
    <m/>
    <m/>
    <m/>
    <s v="PJ04DEF00"/>
    <x v="1"/>
    <s v="software"/>
    <s v="hm_izaki_ki"/>
    <s v="23PF A14é–‹ç™ºå‘ã‘ä¸å…·åˆç®¡ç†_x000d__x000a_23PF Defect management for A14 development_x000d__x000a_"/>
    <m/>
  </r>
  <r>
    <x v="0"/>
    <s v="PJ04DEF00-7262"/>
    <n v="641864"/>
    <s v="[B-zone] 'Manage device connection' screen is displayed for a moment when swiping FM audio card from B-zone to A-zone while Android Auto disclaimer screen is active"/>
    <s v="kpt_mishra_ay"/>
    <x v="6"/>
    <s v="CLOSE CONFIRMATION"/>
    <x v="321"/>
    <x v="2"/>
    <s v="LRT -&gt; Out-of-Test Case Detection"/>
    <s v="30AY"/>
    <s v="DVT_OutOfScope"/>
    <s v="KPIT_2026_WK07_Out"/>
    <s v="KPIT_WK07_Out"/>
    <s v="R1414_LRT"/>
    <m/>
    <m/>
    <m/>
    <m/>
    <m/>
    <m/>
    <m/>
    <m/>
    <m/>
    <m/>
    <m/>
    <m/>
    <m/>
    <m/>
    <m/>
    <m/>
    <s v="PJ04DEF00"/>
    <x v="1"/>
    <s v="software"/>
    <s v="hm_izaki_ki"/>
    <s v="23PF A14é–‹ç™ºå‘ã‘ä¸å…·åˆç®¡ç†_x000d__x000a_23PF Defect management for A14 development_x000d__x000a_"/>
    <m/>
  </r>
  <r>
    <x v="0"/>
    <s v="PJ04DEF00-7261"/>
    <n v="641918"/>
    <s v="[IVI] Google Assistant Microphone permission popup flickers for a moment when Day/Night mode button is selected on Brightness Adjustment screen "/>
    <s v="kpt_gaikwad_pr"/>
    <x v="5"/>
    <s v="CLOSED"/>
    <x v="322"/>
    <x v="1"/>
    <s v="LRT -&gt; Out-of-Test Case Detection"/>
    <s v="30AA"/>
    <s v="A13LegacyDefect"/>
    <s v="A14OSV_SourceoftheSameCase"/>
    <s v="DVT_OutOfScope"/>
    <s v="KPIT_Export"/>
    <s v="KPIT_TriageDone"/>
    <s v="KPIT_WK51_Out"/>
    <s v="R1414_LRT"/>
    <m/>
    <m/>
    <m/>
    <m/>
    <m/>
    <m/>
    <m/>
    <m/>
    <m/>
    <m/>
    <m/>
    <m/>
    <m/>
    <s v="PJ04DEF00"/>
    <x v="1"/>
    <s v="software"/>
    <s v="hm_izaki_ki"/>
    <s v="23PF A14é–‹ç™ºå‘ã‘ä¸å…·åˆç®¡ç†_x000d__x000a_23PF Defect management for A14 development_x000d__x000a_"/>
    <m/>
  </r>
  <r>
    <x v="0"/>
    <s v="PJ04DEF00-7260"/>
    <n v="641915"/>
    <s v="[SUW] MCS and Black B-zone area is displayed on &quot;Welcome and Language Selection&quot; screen when &quot;finish setting up your profile&quot; button is selected from Notification list screen"/>
    <s v="kpt_shimpi_su"/>
    <x v="2"/>
    <s v="IN INVESTIGATING"/>
    <x v="323"/>
    <x v="1"/>
    <s v="LRT -&gt; Out-of-Test Case Detection"/>
    <s v="30AA"/>
    <s v="KPIT_TriageDone"/>
    <s v="R1414_LRT"/>
    <m/>
    <m/>
    <m/>
    <m/>
    <m/>
    <m/>
    <m/>
    <m/>
    <m/>
    <m/>
    <m/>
    <m/>
    <m/>
    <m/>
    <m/>
    <m/>
    <m/>
    <m/>
    <s v="PJ04DEF00"/>
    <x v="1"/>
    <s v="software"/>
    <s v="hm_izaki_ki"/>
    <s v="23PF A14é–‹ç™ºå‘ã‘ä¸å…·åˆç®¡ç†_x000d__x000a_23PF Defect management for A14 development_x000d__x000a_"/>
    <m/>
  </r>
  <r>
    <x v="0"/>
    <s v="PJ04DEF00-7257"/>
    <n v="641905"/>
    <s v="[System UI] &quot;Works with Health Connect&quot; text is cut off on All compatible apps screen"/>
    <s v="kpt_khilare_su"/>
    <x v="12"/>
    <s v="Waiting"/>
    <x v="324"/>
    <x v="2"/>
    <s v="LRT -&gt; Out-of-Test Case Detection"/>
    <s v="30AA"/>
    <s v="R1414_LRT"/>
    <m/>
    <m/>
    <m/>
    <m/>
    <m/>
    <m/>
    <m/>
    <m/>
    <m/>
    <m/>
    <m/>
    <m/>
    <m/>
    <m/>
    <m/>
    <m/>
    <m/>
    <m/>
    <m/>
    <s v="PJ04DEF00"/>
    <x v="1"/>
    <s v="software"/>
    <s v="hm_izaki_ki"/>
    <s v="23PF A14é–‹ç™ºå‘ã‘ä¸å…·åˆç®¡ç†_x000d__x000a_23PF Defect management for A14 development_x000d__x000a_"/>
    <m/>
  </r>
  <r>
    <x v="0"/>
    <s v="PJ04DEF00-7256"/>
    <n v="641813"/>
    <s v="[RWC] &quot;Setting...&quot; telop along with Back button on MCS is displayed for a moment on RWC screen while language switching from English-&gt; Portuguese is in progress"/>
    <s v="kpt_shimpi_su"/>
    <x v="6"/>
    <s v="IN INVESTIGATING"/>
    <x v="325"/>
    <x v="2"/>
    <s v="LRT -&gt; Out-of-Test Case Detection"/>
    <s v="30AY"/>
    <s v="3BWT_UK_MP_triage_to_a14other"/>
    <s v="A14SU1_triage_to_su3"/>
    <s v="KPIT_Export"/>
    <s v="R1414_LRT"/>
    <m/>
    <m/>
    <m/>
    <m/>
    <m/>
    <m/>
    <m/>
    <m/>
    <m/>
    <m/>
    <m/>
    <m/>
    <m/>
    <m/>
    <m/>
    <m/>
    <s v="PJ04DEF00"/>
    <x v="1"/>
    <s v="software"/>
    <s v="hm_izaki_ki"/>
    <s v="23PF A14é–‹ç™ºå‘ã‘ä¸å…·åˆç®¡ç†_x000d__x000a_23PF Defect management for A14 development_x000d__x000a_"/>
    <m/>
  </r>
  <r>
    <x v="0"/>
    <s v="PJ04DEF00-7255"/>
    <n v="641903"/>
    <s v="[DAB] NEWS setting indicator is not displayed on Header when &quot;News flash&quot; toggle button is turned ON "/>
    <s v="kpt_reddimalla_pr"/>
    <x v="15"/>
    <s v="CLOSED"/>
    <x v="326"/>
    <x v="1"/>
    <s v="LRT -&gt; Out-of-Test Case Detection"/>
    <s v="2026_Sprint2_Planned"/>
    <s v="30AA"/>
    <s v="A13LegacyDefect"/>
    <s v="DVT_OutOfScope"/>
    <s v="KPIT_2026_WK06_Out"/>
    <s v="KPIT_2026_WK06_Planned"/>
    <s v="KPIT_Export"/>
    <s v="KPIT_TriageDone"/>
    <s v="R1414_LRT"/>
    <m/>
    <m/>
    <m/>
    <m/>
    <m/>
    <m/>
    <m/>
    <m/>
    <m/>
    <m/>
    <m/>
    <m/>
    <s v="PJ04DEF00"/>
    <x v="1"/>
    <s v="software"/>
    <s v="hm_izaki_ki"/>
    <s v="23PF A14é–‹ç™ºå‘ã‘ä¸å…·åˆç®¡ç†_x000d__x000a_23PF Defect management for A14 development_x000d__x000a_"/>
    <m/>
  </r>
  <r>
    <x v="0"/>
    <s v="PJ04DEF00-7253"/>
    <n v="641787"/>
    <s v="[IVI] Scroll bar is displayed for a moment on checking for update screen for Health connect app"/>
    <s v="kpt_raj_ri"/>
    <x v="12"/>
    <s v="INVESTIGATING OUTSIDE"/>
    <x v="327"/>
    <x v="2"/>
    <s v="LRT -&gt; Out-of-Test Case Detection"/>
    <s v="30AA"/>
    <s v="A14OSV_SourceoftheSameCase"/>
    <s v="A14SU1_triage_to_su3"/>
    <s v="External_Factor"/>
    <s v="KPIT_2026_WK05_Out"/>
    <s v="KPIT_Export"/>
    <s v="R1414_LRT"/>
    <m/>
    <m/>
    <m/>
    <m/>
    <m/>
    <m/>
    <m/>
    <m/>
    <m/>
    <m/>
    <m/>
    <m/>
    <m/>
    <m/>
    <s v="PJ04DEF00"/>
    <x v="1"/>
    <s v="software"/>
    <s v="hm_izaki_ki"/>
    <s v="23PF A14é–‹ç™ºå‘ã‘ä¸å…·åˆç®¡ç†_x000d__x000a_23PF Defect management for A14 development_x000d__x000a_"/>
    <m/>
  </r>
  <r>
    <x v="0"/>
    <s v="PJ04DEF00-7252"/>
    <n v="641776"/>
    <s v="[KEY] Software Keyboard is not displayed when 'Edit profile name' input field is selected"/>
    <s v="kpt_chaudhari_an"/>
    <x v="2"/>
    <s v="CLOSED"/>
    <x v="328"/>
    <x v="1"/>
    <s v="LRT -&gt; Out-of-Test Case Detection"/>
    <s v="30AA"/>
    <s v="A14SU1_triage_to_su3"/>
    <s v="DVT_OutOfScope"/>
    <s v="KPIT_2026_WK02_Out"/>
    <s v="KPIT_TriageDone"/>
    <s v="R1414_LRT"/>
    <s v="åŒä»¶_Wonâ€™tFix"/>
    <m/>
    <m/>
    <m/>
    <m/>
    <m/>
    <m/>
    <m/>
    <m/>
    <m/>
    <m/>
    <m/>
    <m/>
    <m/>
    <m/>
    <s v="PJ04DEF00"/>
    <x v="1"/>
    <s v="software"/>
    <s v="hm_izaki_ki"/>
    <s v="23PF A14é–‹ç™ºå‘ã‘ä¸å…·åˆç®¡ç†_x000d__x000a_23PF Defect management for A14 development_x000d__x000a_"/>
    <m/>
  </r>
  <r>
    <x v="0"/>
    <s v="PJ04DEF00-7250"/>
    <n v="641667"/>
    <s v="[SND] Latency with Background screen is observed for a moment before displaying &quot;Bass / Mid / Treble&quot; reset to default popup after terminating LWC interruption"/>
    <s v="kpt_mishra_ay"/>
    <x v="6"/>
    <s v="CLOSED"/>
    <x v="329"/>
    <x v="2"/>
    <s v="LRT -&gt; Out-of-Test Case Detection"/>
    <s v="30AY"/>
    <s v="A13LegacyDefect"/>
    <s v="DVT_OutOfScope"/>
    <s v="KPIT_2026_WK06_Planned"/>
    <s v="KPIT_2026_WK07_Out"/>
    <s v="KPIT_Export"/>
    <s v="R1414_LRT"/>
    <m/>
    <m/>
    <m/>
    <m/>
    <m/>
    <m/>
    <m/>
    <m/>
    <m/>
    <m/>
    <m/>
    <m/>
    <m/>
    <m/>
    <s v="PJ04DEF00"/>
    <x v="1"/>
    <s v="software"/>
    <s v="hm_izaki_ki"/>
    <s v="23PF A14é–‹ç™ºå‘ã‘ä¸å…·åˆç®¡ç†_x000d__x000a_23PF Defect management for A14 development_x000d__x000a_"/>
    <m/>
  </r>
  <r>
    <x v="0"/>
    <s v="PJ04DEF00-7248"/>
    <n v="641660"/>
    <s v="[System UI] &quot;Choose Input Method&quot; popup reappears on &quot;Data Connection Options&quot; settings screen when &quot;No Network Connectivity&quot; is selected from notification list"/>
    <s v="kpt_lucky_md"/>
    <x v="8"/>
    <s v="CLOSE CONFIRMATION"/>
    <x v="330"/>
    <x v="2"/>
    <s v="LRT -&gt; Out-of-Test Case Detection"/>
    <s v="30AA"/>
    <s v="A13LegacyDefect"/>
    <s v="DVT_OutOfScope"/>
    <s v="KPIT_2026_WK07_Out"/>
    <s v="R1414_LRT"/>
    <m/>
    <m/>
    <m/>
    <m/>
    <m/>
    <m/>
    <m/>
    <m/>
    <m/>
    <m/>
    <m/>
    <m/>
    <m/>
    <m/>
    <m/>
    <m/>
    <s v="PJ04DEF00"/>
    <x v="1"/>
    <s v="software"/>
    <s v="hm_izaki_ki"/>
    <s v="23PF A14é–‹ç™ºå‘ã‘ä¸å…·åˆç®¡ç†_x000d__x000a_23PF Defect management for A14 development_x000d__x000a_"/>
    <m/>
  </r>
  <r>
    <x v="0"/>
    <s v="PJ04DEF00-7245"/>
    <n v="641180"/>
    <s v="[CarMediaApp] Primary authentication screen is displayed after selecting &quot;Remove adds&quot; button on &quot;Basketball FRVR&quot; application"/>
    <s v="kpt_wadatkar_as"/>
    <x v="6"/>
    <s v="Waiting"/>
    <x v="331"/>
    <x v="1"/>
    <s v="LRT -&gt; Out-of-Test Case Detection"/>
    <s v="30AY"/>
    <s v="KPIT_TriageDone"/>
    <s v="R1414_LRT"/>
    <m/>
    <m/>
    <m/>
    <m/>
    <m/>
    <m/>
    <m/>
    <m/>
    <m/>
    <m/>
    <m/>
    <m/>
    <m/>
    <m/>
    <m/>
    <m/>
    <m/>
    <m/>
    <s v="PJ04DEF00"/>
    <x v="1"/>
    <s v="software"/>
    <s v="hm_izaki_ki"/>
    <s v="23PF A14é–‹ç™ºå‘ã‘ä¸å…·åˆç®¡ç†_x000d__x000a_23PF Defect management for A14 development_x000d__x000a_"/>
    <m/>
  </r>
  <r>
    <x v="0"/>
    <s v="PJ04DEF00-7242"/>
    <n v="641227"/>
    <s v="[System UI] Google Assistant app icon on Home screen is changed after a second when user is switched from Owner to Guest"/>
    <s v="kpt_khilare_su"/>
    <x v="5"/>
    <s v="Waiting"/>
    <x v="332"/>
    <x v="2"/>
    <s v="LRT -&gt; Out-of-Test Case Detection"/>
    <s v="R1414_LRT"/>
    <s v="T20W"/>
    <m/>
    <m/>
    <m/>
    <m/>
    <m/>
    <m/>
    <m/>
    <m/>
    <m/>
    <m/>
    <m/>
    <m/>
    <m/>
    <m/>
    <m/>
    <m/>
    <m/>
    <m/>
    <m/>
    <s v="PJ04DEF00"/>
    <x v="1"/>
    <s v="software"/>
    <s v="hm_izaki_ki"/>
    <s v="23PF A14é–‹ç™ºå‘ã‘ä¸å…·åˆç®¡ç†_x000d__x000a_23PF Defect management for A14 development_x000d__x000a_"/>
    <m/>
  </r>
  <r>
    <x v="0"/>
    <s v="PJ04DEF00-7240"/>
    <n v="641225"/>
    <s v="[System UI] &quot;Google Assistant&quot; settings list scrolls down automatically when &quot;Back&quot; button is selected while &quot;Assistant languages&quot; settings screen is active "/>
    <s v="kpt_khilare_su"/>
    <x v="5"/>
    <s v="Waiting"/>
    <x v="333"/>
    <x v="2"/>
    <s v="LRT -&gt; Out-of-Test Case Detection"/>
    <s v="R1414_LRT"/>
    <s v="T20W"/>
    <m/>
    <m/>
    <m/>
    <m/>
    <m/>
    <m/>
    <m/>
    <m/>
    <m/>
    <m/>
    <m/>
    <m/>
    <m/>
    <m/>
    <m/>
    <m/>
    <m/>
    <m/>
    <m/>
    <s v="PJ04DEF00"/>
    <x v="1"/>
    <s v="software"/>
    <s v="hm_izaki_ki"/>
    <s v="23PF A14é–‹ç™ºå‘ã‘ä¸å…·åˆç®¡ç†_x000d__x000a_23PF Defect management for A14 development_x000d__x000a_"/>
    <m/>
  </r>
  <r>
    <x v="0"/>
    <s v="PJ04DEF00-7239"/>
    <n v="641221"/>
    <s v="[PRM] &quot;Add new profile?&quot; popup is shifted towards right and returned back to its position when &quot;cancel&quot; button is selected on &quot;Connect the Device&quot; popup"/>
    <s v="kpt_khilare_su"/>
    <x v="2"/>
    <s v="Waiting"/>
    <x v="334"/>
    <x v="2"/>
    <s v="LRT -&gt; Out-of-Test Case Detection"/>
    <s v="30AA"/>
    <s v="R1414_LRT"/>
    <m/>
    <m/>
    <m/>
    <m/>
    <m/>
    <m/>
    <m/>
    <m/>
    <m/>
    <m/>
    <m/>
    <m/>
    <m/>
    <m/>
    <m/>
    <m/>
    <m/>
    <m/>
    <m/>
    <s v="PJ04DEF00"/>
    <x v="1"/>
    <s v="software"/>
    <s v="hm_izaki_ki"/>
    <s v="23PF A14é–‹ç™ºå‘ã‘ä¸å…·åˆç®¡ç†_x000d__x000a_23PF Defect management for A14 development_x000d__x000a_"/>
    <m/>
  </r>
  <r>
    <x v="0"/>
    <s v="PJ04DEF00-7236"/>
    <n v="641204"/>
    <s v="[IVI] &quot;Clear Storage&quot; button is disabled on selecting &quot;Clear Cache&quot; button in Advanced Settings for AM application"/>
    <s v="kpt_raj_ri"/>
    <x v="16"/>
    <s v="IN INVESTIGATING"/>
    <x v="335"/>
    <x v="1"/>
    <s v="LRT -&gt; Out-of-Test Case Detection"/>
    <s v="2026_Sprint2_Planned"/>
    <s v="30AY"/>
    <s v="3BWT_UK_MP_triage_to_26PF"/>
    <s v="KPIT_Export"/>
    <s v="KPIT_TriageDone"/>
    <s v="R1414_LRT"/>
    <m/>
    <m/>
    <m/>
    <m/>
    <m/>
    <m/>
    <m/>
    <m/>
    <m/>
    <m/>
    <m/>
    <m/>
    <m/>
    <m/>
    <m/>
    <s v="PJ04DEF00"/>
    <x v="1"/>
    <s v="software"/>
    <s v="hm_izaki_ki"/>
    <s v="23PF A14é–‹ç™ºå‘ã‘ä¸å…·åˆç®¡ç†_x000d__x000a_23PF Defect management for A14 development_x000d__x000a_"/>
    <m/>
  </r>
  <r>
    <x v="0"/>
    <s v="PJ04DEF00-7232"/>
    <n v="641064"/>
    <s v="[System UI] &quot;Google Play&quot; screen scrollbar is not getting scroll till end on the &quot;Google Play&quot; screen when scrolling while &quot;Google Play&quot; screen is active"/>
    <s v="kpt_khilare_su"/>
    <x v="4"/>
    <s v="Waiting"/>
    <x v="336"/>
    <x v="2"/>
    <s v="LRT -&gt; Out-of-Test Case Detection"/>
    <s v="A14OSV_SourceoftheSameCase"/>
    <s v="KPIT_TriageDone"/>
    <s v="R1414_LRT"/>
    <s v="T20W"/>
    <m/>
    <m/>
    <m/>
    <m/>
    <m/>
    <m/>
    <m/>
    <m/>
    <m/>
    <m/>
    <m/>
    <m/>
    <m/>
    <m/>
    <m/>
    <m/>
    <m/>
    <s v="PJ04DEF00"/>
    <x v="1"/>
    <s v="software"/>
    <s v="hm_izaki_ki"/>
    <s v="23PF A14é–‹ç™ºå‘ã‘ä¸å…·åˆç®¡ç†_x000d__x000a_23PF Defect management for A14 development_x000d__x000a_"/>
    <m/>
  </r>
  <r>
    <x v="0"/>
    <s v="PJ04DEF00-7231"/>
    <n v="641155"/>
    <s v="[SPCCP] Screen flickers on password screen after selecting 'Apple CarPlay' shortcut from MCS while 'Choose input method' popup is active"/>
    <s v="kpt_dhande_ga"/>
    <x v="10"/>
    <s v="Waiting"/>
    <x v="337"/>
    <x v="2"/>
    <s v="LRT -&gt; Out-of-Test Case Detection"/>
    <s v="R1414_LRT"/>
    <s v="T90X"/>
    <m/>
    <m/>
    <m/>
    <m/>
    <m/>
    <m/>
    <m/>
    <m/>
    <m/>
    <m/>
    <m/>
    <m/>
    <m/>
    <m/>
    <m/>
    <m/>
    <m/>
    <m/>
    <m/>
    <s v="PJ04DEF00"/>
    <x v="1"/>
    <s v="software"/>
    <s v="hm_izaki_ki"/>
    <s v="23PF A14é–‹ç™ºå‘ã‘ä¸å…·åˆç®¡ç†_x000d__x000a_23PF Defect management for A14 development_x000d__x000a_"/>
    <m/>
  </r>
  <r>
    <x v="0"/>
    <s v="PJ04DEF00-7230"/>
    <n v="641054"/>
    <s v="[IVI] User added Preset channels are displayed in AM application even after clearing the storage by selecting &quot;Clear Storage&quot; button in Advanced Settings for AM application"/>
    <s v="kpt_dixit_am"/>
    <x v="16"/>
    <s v="Waiting"/>
    <x v="338"/>
    <x v="1"/>
    <s v="LRT -&gt; Out-of-Test Case Detection"/>
    <s v="30AY"/>
    <s v="A14OSV_SourceoftheSameCase"/>
    <s v="KPIT_TriageDone"/>
    <s v="R1414_LRT"/>
    <m/>
    <m/>
    <m/>
    <m/>
    <m/>
    <m/>
    <m/>
    <m/>
    <m/>
    <m/>
    <m/>
    <m/>
    <m/>
    <m/>
    <m/>
    <m/>
    <m/>
    <s v="PJ04DEF00"/>
    <x v="1"/>
    <s v="software"/>
    <s v="hm_izaki_ki"/>
    <s v="23PF A14é–‹ç™ºå‘ã‘ä¸å…·åˆç®¡ç†_x000d__x000a_23PF Defect management for A14 development_x000d__x000a_"/>
    <m/>
  </r>
  <r>
    <x v="0"/>
    <s v="PJ04DEF00-7224"/>
    <n v="640988"/>
    <s v="[SPCAA]  Volume is increased on Device side when &quot;increase the volume to maximum&quot; command is given to google assistant while Spotify music playback is in progress on android auto projection screen"/>
    <s v="kpt_gunjal_ji"/>
    <x v="4"/>
    <s v="CLOSED"/>
    <x v="339"/>
    <x v="1"/>
    <s v="LRT -&gt; Out-of-Test Case Detection"/>
    <s v="A13LegacyDefect"/>
    <s v="A14OSV_SourceoftheSameCase"/>
    <s v="DVT_OutOfScope"/>
    <s v="KPIT_Export"/>
    <s v="KPIT_WK50_Out"/>
    <s v="R1414_LRT"/>
    <s v="T20W"/>
    <m/>
    <m/>
    <m/>
    <m/>
    <m/>
    <m/>
    <m/>
    <m/>
    <m/>
    <m/>
    <m/>
    <m/>
    <m/>
    <m/>
    <s v="PJ04DEF00"/>
    <x v="1"/>
    <s v="software"/>
    <s v="hm_izaki_ki"/>
    <s v="23PF A14é–‹ç™ºå‘ã‘ä¸å…·åˆç®¡ç†_x000d__x000a_23PF Defect management for A14 development_x000d__x000a_"/>
    <m/>
  </r>
  <r>
    <x v="0"/>
    <s v="PJ04DEF00-7220"/>
    <n v="640458"/>
    <s v="[BTA] Audio source is getting changed to Android auto when Android auto icon of registered device is selected  from manage device connection screen"/>
    <s v="kpt_rajmane_go"/>
    <x v="16"/>
    <s v="CLOSED"/>
    <x v="340"/>
    <x v="1"/>
    <s v="LRT -&gt; Out-of-Test Case Detection"/>
    <s v="30AY"/>
    <s v="A13LegacyDefect"/>
    <s v="A14OSV_SourceoftheSameCase"/>
    <s v="KPIT_Export"/>
    <s v="KPIT_WK48_Out"/>
    <s v="OSV_DVT_OutOfScope"/>
    <s v="R7414_LRT"/>
    <m/>
    <m/>
    <m/>
    <m/>
    <m/>
    <m/>
    <m/>
    <m/>
    <m/>
    <m/>
    <m/>
    <m/>
    <m/>
    <m/>
    <s v="PJ04DEF00"/>
    <x v="1"/>
    <s v="software"/>
    <s v="hm_izaki_ki"/>
    <s v="23PF A14é–‹ç™ºå‘ã‘ä¸å…·åˆç®¡ç†_x000d__x000a_23PF Defect management for A14 development_x000d__x000a_"/>
    <m/>
  </r>
  <r>
    <x v="0"/>
    <s v="PJ04DEF00-7218"/>
    <n v="640500"/>
    <s v="[BTA] Screen flickers when back button is selected from MCS while 'Grant Permission' popup is active"/>
    <s v="kpt_khiyani_gr"/>
    <x v="10"/>
    <s v="IN INVESTIGATING"/>
    <x v="341"/>
    <x v="2"/>
    <s v="LRT -&gt; Out-of-Test Case Detection"/>
    <s v="A14SU1_triage_not_applicable"/>
    <s v="KPIT_Export"/>
    <s v="R1414_LRT"/>
    <s v="T90X"/>
    <m/>
    <m/>
    <m/>
    <m/>
    <m/>
    <m/>
    <m/>
    <m/>
    <m/>
    <m/>
    <m/>
    <m/>
    <m/>
    <m/>
    <m/>
    <m/>
    <m/>
    <s v="PJ04DEF00"/>
    <x v="1"/>
    <s v="software"/>
    <s v="hm_izaki_ki"/>
    <s v="23PF A14é–‹ç™ºå‘ã‘ä¸å…·åˆç®¡ç†_x000d__x000a_23PF Defect management for A14 development_x000d__x000a_"/>
    <m/>
  </r>
  <r>
    <x v="0"/>
    <s v="PJ04DEF00-7197"/>
    <n v="639874"/>
    <s v="[SUW] &quot;Turn on personal results&quot;  screen is displayed after selecting &quot;Next&quot; on &quot;You're signed in&quot; screen"/>
    <s v="kpt_raj_am"/>
    <x v="12"/>
    <s v="CLOSED"/>
    <x v="342"/>
    <x v="3"/>
    <s v="LRT -&gt; Single-Function Test"/>
    <s v="3BMA"/>
    <s v="3BWT_UK_MP_triage_to_a14other"/>
    <s v="A13_A14_OSV"/>
    <s v="A13LegacyDefect"/>
    <s v="A14_OSV"/>
    <s v="A14OSV_INFLOW_2025_WK47"/>
    <s v="A14OSV_OUTFLOW_2025_WK50"/>
    <s v="A14SU1_triage_not_applicable"/>
    <s v="KPIT_Export"/>
    <s v="KPIT_WK50_Out"/>
    <s v="OSV_DVT_OutOfScope"/>
    <s v="R7415_LRT"/>
    <s v="SetupWizard"/>
    <s v="SourceoftheSameCaseID:PJ04DEF00-7285"/>
    <s v="åŒä»¶_Wonâ€™tFix"/>
    <m/>
    <m/>
    <m/>
    <m/>
    <m/>
    <m/>
    <s v="PJ04DEF00"/>
    <x v="1"/>
    <s v="software"/>
    <s v="hm_izaki_ki"/>
    <s v="23PF A14é–‹ç™ºå‘ã‘ä¸å…·åˆç®¡ç†_x000d__x000a_23PF Defect management for A14 development_x000d__x000a_"/>
    <m/>
  </r>
  <r>
    <x v="0"/>
    <s v="PJ04DEF00-7186"/>
    <n v="639949"/>
    <s v="[RWC] &quot;Settingâ€¦&quot; telop along with Back button on MCS is displayed for a moment on RWC screen while language switching from English-&gt; Portuguese is in progress"/>
    <s v="kpt_saraiya_ac"/>
    <x v="6"/>
    <s v="Waiting"/>
    <x v="343"/>
    <x v="2"/>
    <s v="LRT -&gt; Out-of-Test Case Detection"/>
    <s v="30AY"/>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145"/>
    <n v="639446"/>
    <s v="[CarMediaApp] Primary authentication screen is displayed after selecting &quot;Remove adds&quot; button on &quot;Basketball FRVR&quot; application"/>
    <s v="kpt_wadatkar_as"/>
    <x v="6"/>
    <s v="Waiting"/>
    <x v="344"/>
    <x v="1"/>
    <s v="LRT -&gt; Out-of-Test Case Detection"/>
    <s v="30AY"/>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132"/>
    <n v="639156"/>
    <s v="[System UI] &quot;Choose Input Method&quot; popup reappears on &quot;Data Connection Options&quot; settings screen when &quot;No Network Connectivity&quot; is selected from notification list"/>
    <s v="kpt_saraiya_ac"/>
    <x v="8"/>
    <s v="Waiting"/>
    <x v="345"/>
    <x v="2"/>
    <s v="LRT -&gt; Out-of-Test Case Detection"/>
    <s v="36WA"/>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127"/>
    <n v="639155"/>
    <s v="[System UI] &quot;Google Assistant&quot; settings list scrolls down automatically when &quot;Back&quot; button is selected while &quot;Assistant languages&quot; settings screen is active "/>
    <s v="kpt_saraiya_ac"/>
    <x v="5"/>
    <s v="Waiting"/>
    <x v="346"/>
    <x v="2"/>
    <s v="LRT -&gt; Out-of-Test Case Detection"/>
    <s v="30AY"/>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125"/>
    <n v="639274"/>
    <s v="[PRM] Owner profile is displayed for a moment before switching to Guest profile when ACC cycle is performed  while Guest profile is Active"/>
    <s v="kpt_saraiya_ac"/>
    <x v="4"/>
    <s v="Waiting"/>
    <x v="347"/>
    <x v="1"/>
    <s v="LRT -&gt; Out-of-Test Case Detection"/>
    <s v="30AY"/>
    <s v="A13_A14_OSV"/>
    <s v="A14_OSV"/>
    <s v="A14OSV_INFLOW_2025_WK47"/>
    <s v="A14SU1_triage_to_26PF"/>
    <s v="PA_ISSUE_LOGIN"/>
    <s v="PA_ISSUE_LOGIN_Lv3"/>
    <s v="R7415_LRT"/>
    <m/>
    <m/>
    <m/>
    <m/>
    <m/>
    <m/>
    <m/>
    <m/>
    <m/>
    <m/>
    <m/>
    <m/>
    <m/>
    <s v="PJ04DEF00"/>
    <x v="1"/>
    <s v="software"/>
    <s v="hm_izaki_ki"/>
    <s v="23PF A14é–‹ç™ºå‘ã‘ä¸å…·åˆç®¡ç†_x000d__x000a_23PF Defect management for A14 development_x000d__x000a_"/>
    <m/>
  </r>
  <r>
    <x v="0"/>
    <s v="PJ04DEF00-7122"/>
    <n v="639244"/>
    <s v="[KEY] Software Keyboard is not displayed when 'Edit profile name' input field is selected "/>
    <s v="kpt_chaudhari_an"/>
    <x v="2"/>
    <s v="CLOSED"/>
    <x v="348"/>
    <x v="1"/>
    <s v="LRT -&gt; Out-of-Test Case Detection"/>
    <s v="2026_Sprint2_Planned"/>
    <s v="3BMA"/>
    <s v="A13_A14_OSV"/>
    <s v="A13LegacyDefect"/>
    <s v="A14_OSV"/>
    <s v="A14OSV_INFLOW_2025_WK47"/>
    <s v="A14OSV_OUTFLOW_2026_WK8"/>
    <s v="A14SU1_triage_to_su3"/>
    <s v="KPIT_2026_WK08_Out"/>
    <s v="KPIT_2026_WK08_Planned"/>
    <s v="KPIT_Export"/>
    <s v="R7415_LRT"/>
    <s v="SourceoftheSameCaseID:PJ04DEF00-6775"/>
    <s v="åŒä»¶_Wonâ€™tFix"/>
    <m/>
    <m/>
    <m/>
    <m/>
    <m/>
    <m/>
    <m/>
    <s v="PJ04DEF00"/>
    <x v="1"/>
    <s v="software"/>
    <s v="hm_izaki_ki"/>
    <s v="23PF A14é–‹ç™ºå‘ã‘ä¸å…·åˆç®¡ç†_x000d__x000a_23PF Defect management for A14 development_x000d__x000a_"/>
    <m/>
  </r>
  <r>
    <x v="0"/>
    <s v="PJ04DEF00-7121"/>
    <n v="639235"/>
    <s v="[SND] DTV audio is not audible when ACC cycle is performed while audio zone is set to Driver Only"/>
    <s v="apn_kobayakawa_sh"/>
    <x v="13"/>
    <s v="BLOCK FIXING VALIDATION"/>
    <x v="349"/>
    <x v="1"/>
    <s v="LRT -&gt; Out-of-Test Case Detection"/>
    <s v="30AY"/>
    <s v="A13_A14_OSV"/>
    <s v="A14_OSV"/>
    <s v="A14OSV_INFLOW_2025_WK47"/>
    <s v="A14OSV_OUTFLOW_2025_WK48"/>
    <s v="R7415_LRT"/>
    <s v="SourceoftheSameCaseID:PJ04DEF00-1244"/>
    <m/>
    <m/>
    <m/>
    <m/>
    <m/>
    <m/>
    <m/>
    <m/>
    <m/>
    <m/>
    <m/>
    <m/>
    <m/>
    <m/>
    <s v="PJ04DEF00"/>
    <x v="1"/>
    <s v="software"/>
    <s v="hm_izaki_ki"/>
    <s v="23PF A14é–‹ç™ºå‘ã‘ä¸å…·åˆç®¡ç†_x000d__x000a_23PF Defect management for A14 development_x000d__x000a_"/>
    <m/>
  </r>
  <r>
    <x v="0"/>
    <s v="PJ04DEF00-7119"/>
    <n v="639227"/>
    <s v="[CarMediaApp] Amazon music Authentication popup is displayed for a moment, when select any 3rd party application on home screen even though Amazon Music app is closed"/>
    <s v="kpt_saraiya_ac"/>
    <x v="13"/>
    <s v="Waiting"/>
    <x v="350"/>
    <x v="2"/>
    <s v="LRT -&gt; Out-of-Test Case Detection"/>
    <s v="30AY"/>
    <s v="A13_A14_OSV"/>
    <s v="A14_OSV"/>
    <s v="A14OSV_INFLOW_2025_WK47"/>
    <s v="A14SU1_triage_to_a15osv"/>
    <s v="R7415_LRT"/>
    <m/>
    <m/>
    <m/>
    <m/>
    <m/>
    <m/>
    <m/>
    <m/>
    <m/>
    <m/>
    <m/>
    <m/>
    <m/>
    <m/>
    <m/>
    <s v="PJ04DEF00"/>
    <x v="1"/>
    <s v="software"/>
    <s v="hm_izaki_ki"/>
    <s v="23PF A14é–‹ç™ºå‘ã‘ä¸å…·åˆç®¡ç†_x000d__x000a_23PF Defect management for A14 development_x000d__x000a_"/>
    <m/>
  </r>
  <r>
    <x v="0"/>
    <s v="PJ04DEF00-7110"/>
    <n v="638945"/>
    <s v="[SUW] MCS and Black B-zone area is displayed on â€œWelcome and Language Selectionâ€ screen when &quot;finish setting up your profile&quot; button is selected from Notification list screen"/>
    <s v="kpt_saraiya_ac"/>
    <x v="2"/>
    <s v="Waiting"/>
    <x v="351"/>
    <x v="1"/>
    <s v="LRT -&gt; Out-of-Test Case Detection"/>
    <s v="3BMA"/>
    <s v="A13_A14_OSV"/>
    <s v="A14_OSV"/>
    <s v="A14OSV_INFLOW_2025_WK47"/>
    <s v="R7415_LRT"/>
    <s v="SetupWizard"/>
    <m/>
    <m/>
    <m/>
    <m/>
    <m/>
    <m/>
    <m/>
    <m/>
    <m/>
    <m/>
    <m/>
    <m/>
    <m/>
    <m/>
    <m/>
    <s v="PJ04DEF00"/>
    <x v="1"/>
    <s v="software"/>
    <s v="hm_izaki_ki"/>
    <s v="23PF A14é–‹ç™ºå‘ã‘ä¸å…·åˆç®¡ç†_x000d__x000a_23PF Defect management for A14 development_x000d__x000a_"/>
    <m/>
  </r>
  <r>
    <x v="0"/>
    <s v="PJ04DEF00-7098"/>
    <n v="638613"/>
    <s v="[DAB] SlideShow continues to display on image area of DAB landing page while SlideShow setting is set to OFF"/>
    <s v="kpt_joarder_so"/>
    <x v="8"/>
    <s v="BLOCK FIXING VALIDATION"/>
    <x v="352"/>
    <x v="1"/>
    <s v="LRT -&gt; Out-of-Test Case Detection"/>
    <s v="3A0W"/>
    <s v="A13_A14_OSV"/>
    <s v="A14_OSV"/>
    <s v="A14OSV_INFLOW_2025_WK47"/>
    <s v="A14OSV_OUTFLOW_2025_WK50"/>
    <s v="A14SU1_triage_to_su2"/>
    <s v="KPIT_WK50_Out"/>
    <s v="R7415_LRT"/>
    <s v="SourceoftheSameCaseID:PJ04DEF00-6835"/>
    <m/>
    <m/>
    <m/>
    <m/>
    <m/>
    <m/>
    <m/>
    <m/>
    <m/>
    <m/>
    <m/>
    <m/>
    <s v="PJ04DEF00"/>
    <x v="1"/>
    <s v="software"/>
    <s v="hm_izaki_ki"/>
    <s v="23PF A14é–‹ç™ºå‘ã‘ä¸å…·åˆç®¡ç†_x000d__x000a_23PF Defect management for A14 development_x000d__x000a_"/>
    <m/>
  </r>
  <r>
    <x v="0"/>
    <s v="PJ04DEF00-7096"/>
    <n v="638611"/>
    <s v="[VEH] &quot;é§è»Šä½ç½®ç™ºè¦‹æ™‚ã®ãŠçŸ¥ã‚‰ã›ãƒ–ã‚¶ãƒ¼&quot; is displayed as &quot;ON&quot; on ICB when &quot;é§è»Šä½ç½®ç™ºè¦‹æ™‚ã®ãŠçŸ¥ã‚‰ã›ãƒ–ã‚¶ãƒ¼&quot; with value &quot;1&quot; is sent from Vehicle Settings CAN Simulator"/>
    <s v="kpt_saraiya_ac"/>
    <x v="9"/>
    <s v="Waiting"/>
    <x v="353"/>
    <x v="1"/>
    <s v="OBU for OSV -&gt; LRT"/>
    <s v="30AY"/>
    <s v="3BWT_UK_MP_triage_to_su3"/>
    <s v="A13_A14_OSV"/>
    <s v="A14_OSV"/>
    <s v="A14OSV_INFLOW_2025_WK47"/>
    <s v="R7415_LRT"/>
    <m/>
    <m/>
    <m/>
    <m/>
    <m/>
    <m/>
    <m/>
    <m/>
    <m/>
    <m/>
    <m/>
    <m/>
    <m/>
    <m/>
    <m/>
    <s v="PJ04DEF00"/>
    <x v="1"/>
    <s v="software"/>
    <s v="hm_izaki_ki"/>
    <s v="23PF A14é–‹ç™ºå‘ã‘ä¸å…·åˆç®¡ç†_x000d__x000a_23PF Defect management for A14 development_x000d__x000a_"/>
    <m/>
  </r>
  <r>
    <x v="0"/>
    <s v="PJ04DEF00-7083"/>
    <n v="638512"/>
    <s v="[PRM] &quot;Add new profile?&quot; popup is shifted towards right and returned back to its position when &quot;cancel&quot; button is selected on &quot;Connect the Device&quot; popup"/>
    <s v="kpt_saraiya_ac"/>
    <x v="2"/>
    <s v="Waiting"/>
    <x v="354"/>
    <x v="2"/>
    <s v="LRT -&gt; Out-of-Test Case Detection"/>
    <s v="3BMA"/>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070"/>
    <n v="638148"/>
    <s v="[PRM] &quot;Welcome and language selection&quot; screen of setup wizard is displayed for a moment before displaying Disclaimer popup"/>
    <s v="kpt_sidhardhan_ji"/>
    <x v="6"/>
    <s v="Waiting"/>
    <x v="355"/>
    <x v="1"/>
    <s v="LRT -&gt; Out-of-Test Case Detection"/>
    <s v="30AY"/>
    <s v="A13_A14_OSV"/>
    <s v="A14_OSV"/>
    <s v="A14OSV_INFLOW_2025_WK47"/>
    <s v="A14SU1_triage_to_26PF"/>
    <s v="R7415_LRT"/>
    <m/>
    <m/>
    <m/>
    <m/>
    <m/>
    <m/>
    <m/>
    <m/>
    <m/>
    <m/>
    <m/>
    <m/>
    <m/>
    <m/>
    <m/>
    <s v="PJ04DEF00"/>
    <x v="1"/>
    <s v="software"/>
    <s v="hm_izaki_ki"/>
    <s v="23PF A14é–‹ç™ºå‘ã‘ä¸å…·åˆç®¡ç†_x000d__x000a_23PF Defect management for A14 development_x000d__x000a_"/>
    <m/>
  </r>
  <r>
    <x v="0"/>
    <s v="PJ04DEF00-7064"/>
    <n v="637714"/>
    <s v="[AMFM] Rendering issue is observed on FM screen when switching from BT Audio from MCS"/>
    <s v="kpt_lucky_md"/>
    <x v="8"/>
    <s v="CLOSED"/>
    <x v="356"/>
    <x v="2"/>
    <m/>
    <s v="36WA"/>
    <s v="InvalidDefect"/>
    <s v="KPIT_WK47_Out"/>
    <m/>
    <m/>
    <m/>
    <m/>
    <m/>
    <m/>
    <m/>
    <m/>
    <m/>
    <m/>
    <m/>
    <m/>
    <m/>
    <m/>
    <m/>
    <m/>
    <m/>
    <m/>
    <s v="PJ04DEF00"/>
    <x v="1"/>
    <s v="software"/>
    <s v="hm_izaki_ki"/>
    <s v="23PF A14é–‹ç™ºå‘ã‘ä¸å…·åˆç®¡ç†_x000d__x000a_23PF Defect management for A14 development_x000d__x000a_"/>
    <m/>
  </r>
  <r>
    <x v="0"/>
    <s v="PJ04DEF00-7057"/>
    <n v="637611"/>
    <s v="[System UI] &quot;Works with Health Connect&quot; text is cut off on All compatible apps screen"/>
    <s v="kpt_saraiya_ac"/>
    <x v="12"/>
    <s v="Waiting"/>
    <x v="357"/>
    <x v="2"/>
    <s v="LRT -&gt; Out-of-Test Case Detection"/>
    <s v="3BMA"/>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053"/>
    <n v="637600"/>
    <s v="[System UI] &quot;Uninstalling Spotify...&quot; popup is not displayed fully and shifted up for a moment while uninstalling is in progress"/>
    <s v="kpt_saraiya_ac"/>
    <x v="13"/>
    <s v="Waiting"/>
    <x v="358"/>
    <x v="2"/>
    <s v="LRT -&gt; Out-of-Test Case Detection"/>
    <s v="30AY"/>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051"/>
    <n v="637589"/>
    <s v="[IVI] Scroll bar is displayed for a moment on checking for update screen for Health connect app"/>
    <s v="kpt_raj_ri"/>
    <x v="12"/>
    <s v="BLOCK FIXING VALIDATION"/>
    <x v="359"/>
    <x v="2"/>
    <s v="LRT -&gt; Out-of-Test Case Detection"/>
    <s v="3BMA"/>
    <s v="A13_A14_OSV"/>
    <s v="A14_OSV"/>
    <s v="A14OSV_INFLOW_2025_WK47"/>
    <s v="A14OSV_OUTFLOW_2026_WK8"/>
    <s v="A14SU1_triage_to_su3"/>
    <s v="External_Factor"/>
    <s v="KPIT_2026_WK08_Out"/>
    <s v="R7415_LRT"/>
    <s v="SourceoftheSameCaseID:PJ04DEF00-7253"/>
    <m/>
    <m/>
    <m/>
    <m/>
    <m/>
    <m/>
    <m/>
    <m/>
    <m/>
    <m/>
    <m/>
    <s v="PJ04DEF00"/>
    <x v="1"/>
    <s v="software"/>
    <s v="hm_izaki_ki"/>
    <s v="23PF A14é–‹ç™ºå‘ã‘ä¸å…·åˆç®¡ç†_x000d__x000a_23PF Defect management for A14 development_x000d__x000a_"/>
    <m/>
  </r>
  <r>
    <x v="0"/>
    <s v="PJ04DEF00-7046"/>
    <n v="637533"/>
    <s v="[IVI] User added Preset channels are displayed in AM application even after clearing the storage by selecting &quot;Clear Storage&quot; button in Advanced Settings for AM application"/>
    <s v="kpt_rajput_dh"/>
    <x v="16"/>
    <s v="BLOCK FIXING VALIDATION"/>
    <x v="360"/>
    <x v="1"/>
    <s v="LRT -&gt; Out-of-Test Case Detection"/>
    <s v="2026_Sprint2_Planned"/>
    <s v="30AY"/>
    <s v="A13_A14_OSV"/>
    <s v="A14_OSV"/>
    <s v="A14OSV_INFLOW_2025_WK47"/>
    <s v="A14SU1_triage_not_applicable"/>
    <s v="KPIT_2026_WK09_Out"/>
    <s v="KPIT_2026_WK09_Planned"/>
    <s v="R7415_LRT"/>
    <s v="SourceoftheSameCaseID:PJ04DEF00-7230"/>
    <m/>
    <m/>
    <m/>
    <m/>
    <m/>
    <m/>
    <m/>
    <m/>
    <m/>
    <m/>
    <m/>
    <s v="PJ04DEF00"/>
    <x v="1"/>
    <s v="software"/>
    <s v="hm_izaki_ki"/>
    <s v="23PF A14é–‹ç™ºå‘ã‘ä¸å…·åˆç®¡ç†_x000d__x000a_23PF Defect management for A14 development_x000d__x000a_"/>
    <m/>
  </r>
  <r>
    <x v="0"/>
    <s v="PJ04DEF00-7045"/>
    <n v="637523"/>
    <s v="[IVI] Google Assistant Microphone permission popup flickers for a moment when Day/Night mode button is selected on Brightness Adjustment screen"/>
    <s v="kpt_gaikwad_pr"/>
    <x v="5"/>
    <s v="CLOSED"/>
    <x v="361"/>
    <x v="1"/>
    <s v="LRT -&gt; Out-of-Test Case Detection"/>
    <s v="2026_Sprint2_Planned"/>
    <s v="30AY"/>
    <s v="A13_A14_OSV"/>
    <s v="A13LegacyDefect"/>
    <s v="A14_OSV"/>
    <s v="A14OSV_INFLOW_2025_WK47"/>
    <s v="A14OSV_OUTFLOW_2026_WK6"/>
    <s v="A14SU1_triage_to_a15osv"/>
    <s v="KPIT_2026_WK06_Out"/>
    <s v="KPIT_Export"/>
    <s v="OSV_DVT_OutOfScope"/>
    <s v="R7415_LRT"/>
    <s v="SourceoftheSameCaseID:PJ04DEF00-7261"/>
    <s v="åŒä»¶_Wonâ€™tFix"/>
    <m/>
    <m/>
    <m/>
    <m/>
    <m/>
    <m/>
    <m/>
    <s v="PJ04DEF00"/>
    <x v="1"/>
    <s v="software"/>
    <s v="hm_izaki_ki"/>
    <s v="23PF A14é–‹ç™ºå‘ã‘ä¸å…·åˆç®¡ç†_x000d__x000a_23PF Defect management for A14 development_x000d__x000a_"/>
    <m/>
  </r>
  <r>
    <x v="0"/>
    <s v="PJ04DEF00-7042"/>
    <n v="637509"/>
    <s v="[HOM] Scrollbar is operable on System settings screen when scroll operation via scroll up arrow &amp; scroll thumb is performed simultaneously while vehicle is in motion"/>
    <s v="kpt_a_pr"/>
    <x v="12"/>
    <s v="BLOCK FIXING VALIDATION"/>
    <x v="362"/>
    <x v="1"/>
    <s v="LRT -&gt; Out-of-Test Case Detection"/>
    <s v="2026_Sprint2_Planned"/>
    <s v="3BMA"/>
    <s v="A13_A14_OSV"/>
    <s v="A14_OSV"/>
    <s v="A14OSV_INFLOW_2025_WK47"/>
    <s v="A14SU1_triage_to_su3"/>
    <s v="KPIT_2026_WK09_Out"/>
    <s v="KPIT_2026_WK09_Planned"/>
    <s v="R7415_LRT"/>
    <s v="SourceoftheSameCaseID:PJ04DEF00-7279"/>
    <m/>
    <m/>
    <m/>
    <m/>
    <m/>
    <m/>
    <m/>
    <m/>
    <m/>
    <m/>
    <m/>
    <s v="PJ04DEF00"/>
    <x v="1"/>
    <s v="software"/>
    <s v="hm_izaki_ki"/>
    <s v="23PF A14é–‹ç™ºå‘ã‘ä¸å…·åˆç®¡ç†_x000d__x000a_23PF Defect management for A14 development_x000d__x000a_"/>
    <m/>
  </r>
  <r>
    <x v="0"/>
    <s v="PJ04DEF00-7041"/>
    <n v="637506"/>
    <s v="[System UI] &quot;Google Play&quot; screen scrollbar is not getting scroll till end on the &quot;Google Play&quot; screen when scrolling while &quot;Google Play&quot; screen is active"/>
    <s v="kpt_joarder_so"/>
    <x v="4"/>
    <s v="BLOCK FIXING VALIDATION"/>
    <x v="363"/>
    <x v="1"/>
    <s v="LRT -&gt; Out-of-Test Case Detection"/>
    <s v="30AY"/>
    <s v="A13_A14_OSV"/>
    <s v="A14_OSV"/>
    <s v="A14OSV_INFLOW_2025_WK47"/>
    <s v="A14OSV_OUTFLOW_2026_WK4"/>
    <s v="A14SU1_triage_to_su2"/>
    <s v="KPIT_2026_WK04_Out"/>
    <s v="KPIT_Export"/>
    <s v="R7415_LRT"/>
    <s v="SourceoftheSameCaseID:PJ04DEF00-7232"/>
    <m/>
    <m/>
    <m/>
    <m/>
    <m/>
    <m/>
    <m/>
    <m/>
    <m/>
    <m/>
    <m/>
    <s v="PJ04DEF00"/>
    <x v="1"/>
    <s v="software"/>
    <s v="hm_izaki_ki"/>
    <s v="23PF A14é–‹ç™ºå‘ã‘ä¸å…·åˆç®¡ç†_x000d__x000a_23PF Defect management for A14 development_x000d__x000a_"/>
    <m/>
  </r>
  <r>
    <x v="0"/>
    <s v="PJ04DEF00-7039"/>
    <n v="637501"/>
    <s v="[System UI] Google Assistant app icon and text on Home screen is changed after 3 seconds when user is switched from Owner to Guest"/>
    <s v="kpt_saraiya_ac"/>
    <x v="5"/>
    <s v="Waiting"/>
    <x v="364"/>
    <x v="2"/>
    <s v="LRT -&gt; Out-of-Test Case Detection"/>
    <s v="30AY"/>
    <s v="A13_A14_OSV"/>
    <s v="A14_OSV"/>
    <s v="A14OSV_INFLOW_2025_WK47"/>
    <s v="A14SU1_triage_to_su3"/>
    <s v="R7415_LRT"/>
    <m/>
    <m/>
    <m/>
    <m/>
    <m/>
    <m/>
    <m/>
    <m/>
    <m/>
    <m/>
    <m/>
    <m/>
    <m/>
    <m/>
    <m/>
    <s v="PJ04DEF00"/>
    <x v="1"/>
    <s v="software"/>
    <s v="hm_izaki_ki"/>
    <s v="23PF A14é–‹ç™ºå‘ã‘ä¸å…·åˆç®¡ç†_x000d__x000a_23PF Defect management for A14 development_x000d__x000a_"/>
    <m/>
  </r>
  <r>
    <x v="0"/>
    <s v="PJ04DEF00-7027"/>
    <n v="636985"/>
    <s v="[BT] Blank screen is displayed on A-zone continuously after selecting &quot;OK&quot; button on Turn On Bluetooth confirmation popup"/>
    <s v="kpt_patil_di"/>
    <x v="13"/>
    <s v="CLOSED"/>
    <x v="365"/>
    <x v="3"/>
    <s v="LRT -&gt; Out-of-Test Case Detection"/>
    <s v="30AY"/>
    <s v="A13_A14_OSV"/>
    <s v="A14_OSV"/>
    <s v="A14OSV_INFLOW_2025_WK47"/>
    <s v="A14OSV_OUTFLOW_2025_WK49"/>
    <s v="A14SU1_triage"/>
    <s v="KPIT_WK49_Out"/>
    <s v="OSV_DVT_InScope"/>
    <s v="OSVDVT_KPIT_ConfirmationOK"/>
    <s v="R7415_LRT"/>
    <s v="SourceoftheSameCaseID:PJ04DEF00-7244"/>
    <s v="åŒä»¶_Wonâ€™tFix"/>
    <m/>
    <m/>
    <m/>
    <m/>
    <m/>
    <m/>
    <m/>
    <m/>
    <m/>
    <s v="PJ04DEF00"/>
    <x v="1"/>
    <s v="software"/>
    <s v="hm_izaki_ki"/>
    <s v="23PF A14é–‹ç™ºå‘ã‘ä¸å…·åˆç®¡ç†_x000d__x000a_23PF Defect management for A14 development_x000d__x000a_"/>
    <m/>
  </r>
  <r>
    <x v="0"/>
    <s v="PJ04DEF00-7022"/>
    <n v="636978"/>
    <s v="[AMFM] Preset Area and Channel frequency displayed as blank for a moment during launching of FM and switching to AM from MCS"/>
    <s v="kpt_dixit_am"/>
    <x v="13"/>
    <s v="BLOCK FIXING VALIDATION"/>
    <x v="366"/>
    <x v="2"/>
    <s v="LRT -&gt; Out-of-Test Case Detection"/>
    <s v="30AY"/>
    <s v="A13_A14_OSV"/>
    <s v="A14_OSV"/>
    <s v="A14OSV_INFLOW_2025_WK47"/>
    <s v="A14OSV_OUTFLOW_2025_WK49"/>
    <s v="KPIT_WK49_Out"/>
    <s v="OSV_DVT_OutOfScope"/>
    <s v="R7415_LRT"/>
    <s v="åŒä»¶_Wonâ€™tFix"/>
    <m/>
    <m/>
    <m/>
    <m/>
    <m/>
    <m/>
    <m/>
    <m/>
    <m/>
    <m/>
    <m/>
    <m/>
    <s v="PJ04DEF00"/>
    <x v="1"/>
    <s v="software"/>
    <s v="hm_izaki_ki"/>
    <s v="23PF A14é–‹ç™ºå‘ã‘ä¸å…·åˆç®¡ç†_x000d__x000a_23PF Defect management for A14 development_x000d__x000a_"/>
    <m/>
  </r>
  <r>
    <x v="0"/>
    <s v="PJ04DEF00-7019"/>
    <n v="636911"/>
    <s v="[IVI] &quot;Clear Storage&quot; button is disabled on selecting &quot;Clear Cache&quot; button in Advanced Settings for AM application"/>
    <s v="kpt_saraiya_ac"/>
    <x v="16"/>
    <s v="Waiting"/>
    <x v="367"/>
    <x v="1"/>
    <s v="LRT -&gt; Out-of-Test Case Detection"/>
    <s v="30AY"/>
    <s v="A13_A14_OSV"/>
    <s v="A14_OSV"/>
    <s v="A14OSV_INFLOW_WK47"/>
    <s v="A14SU1_triage_to_26PF"/>
    <s v="R7415_LRT"/>
    <m/>
    <m/>
    <m/>
    <m/>
    <m/>
    <m/>
    <m/>
    <m/>
    <m/>
    <m/>
    <m/>
    <m/>
    <m/>
    <m/>
    <m/>
    <s v="PJ04DEF00"/>
    <x v="1"/>
    <s v="software"/>
    <s v="hm_izaki_ki"/>
    <s v="23PF A14é–‹ç™ºå‘ã‘ä¸å…·åˆç®¡ç†_x000d__x000a_23PF Defect management for A14 development_x000d__x000a_"/>
    <m/>
  </r>
  <r>
    <x v="0"/>
    <s v="PJ04DEF00-7013"/>
    <n v="636716"/>
    <s v="[BOOT] USB playback is not audible when opening animation is in progress"/>
    <s v="kpt_thombare_ap"/>
    <x v="9"/>
    <s v="CLOSED"/>
    <x v="368"/>
    <x v="1"/>
    <s v="OBU for OSV -&gt; LRT"/>
    <s v="30AY"/>
    <s v="A13_A14_OSV"/>
    <s v="A13LegacyDefect"/>
    <s v="A14_OSV"/>
    <s v="A14OSV_INFLOW_2025_WK47"/>
    <s v="A14OSV_OUTFLOW_2025_WK48"/>
    <s v="KPIT_WK48_Out"/>
    <s v="OSV_DVT_OutOfScope"/>
    <s v="R7415_LRT"/>
    <s v="SourceoftheSameCaseID:PJ04DEF00-6807"/>
    <s v="åŒä»¶_Wonâ€™tFix"/>
    <m/>
    <m/>
    <m/>
    <m/>
    <m/>
    <m/>
    <m/>
    <m/>
    <m/>
    <m/>
    <s v="PJ04DEF00"/>
    <x v="1"/>
    <s v="software"/>
    <s v="hm_izaki_ki"/>
    <s v="23PF A14é–‹ç™ºå‘ã‘ä¸å…·åˆç®¡ç†_x000d__x000a_23PF Defect management for A14 development_x000d__x000a_"/>
    <m/>
  </r>
  <r>
    <x v="0"/>
    <s v="PJ04DEF00-6999"/>
    <n v="636317"/>
    <s v="[AMFM] FM audio and Google Assistant voice input response are audible at the same time after pressing the audio switch from OFF-&gt;ON while Google Assistant voice input response is playing"/>
    <s v="kpt_nayak_ar"/>
    <x v="14"/>
    <s v="CLOSED"/>
    <x v="369"/>
    <x v="1"/>
    <s v="LRT -&gt; Out-of-Test Case Detection"/>
    <s v="3BMA"/>
    <s v="A13LegacyDefect"/>
    <s v="A14OSV_SourceoftheSameCase"/>
    <s v="DVT_OutOfScope"/>
    <s v="KPIT_WK50_Out"/>
    <s v="R1413_LRT"/>
    <m/>
    <m/>
    <m/>
    <m/>
    <m/>
    <m/>
    <m/>
    <m/>
    <m/>
    <m/>
    <m/>
    <m/>
    <m/>
    <m/>
    <m/>
    <s v="PJ04DEF00"/>
    <x v="1"/>
    <s v="software"/>
    <s v="hm_izaki_ki"/>
    <s v="23PF A14é–‹ç™ºå‘ã‘ä¸å…·åˆç®¡ç†_x000d__x000a_23PF Defect management for A14 development_x000d__x000a_"/>
    <m/>
  </r>
  <r>
    <x v="0"/>
    <s v="PJ04DEF00-6998"/>
    <n v="636311"/>
    <s v="[Personal Setting]&quot; Settings will be loaded after Power ON&quot; text message is displayed on Lock screen for User4 profile even though vehicle power is turned ON"/>
    <s v="kpt_nayak_ar"/>
    <x v="14"/>
    <s v="CLOSED"/>
    <x v="370"/>
    <x v="1"/>
    <s v="LRT -&gt; Out-of-Test Case Detection"/>
    <s v="3BMA"/>
    <s v="A13LegacyDefect"/>
    <s v="KPIT_Export"/>
    <s v="KPIT_WK48_Planned"/>
    <s v="KPIT_WK49_Out"/>
    <s v="PersonalSettingV4"/>
    <s v="R1413_LRT"/>
    <m/>
    <m/>
    <m/>
    <m/>
    <m/>
    <m/>
    <m/>
    <m/>
    <m/>
    <m/>
    <m/>
    <m/>
    <m/>
    <m/>
    <s v="PJ04DEF00"/>
    <x v="1"/>
    <s v="software"/>
    <s v="hm_izaki_ki"/>
    <s v="23PF A14é–‹ç™ºå‘ã‘ä¸å…·åˆç®¡ç†_x000d__x000a_23PF Defect management for A14 development_x000d__x000a_"/>
    <m/>
  </r>
  <r>
    <x v="0"/>
    <s v="PJ04DEF00-6959"/>
    <n v="634590"/>
    <s v="[AMFM] FM screen is displayed after 2 seconds when Audio source switching from AM to FM is performed using SWC"/>
    <s v="kpt_saraiya_ac"/>
    <x v="13"/>
    <s v="Waiting"/>
    <x v="371"/>
    <x v="2"/>
    <s v="LRT -&gt; Out-of-Test Case Detection"/>
    <s v="30AY"/>
    <s v="A13_A14_OSV"/>
    <s v="A14_OSV"/>
    <s v="A14OSV_INFLOW_WK47"/>
    <s v="A14SU1_triage_to_26PF"/>
    <s v="R7415_LRT"/>
    <m/>
    <m/>
    <m/>
    <m/>
    <m/>
    <m/>
    <m/>
    <m/>
    <m/>
    <m/>
    <m/>
    <m/>
    <m/>
    <m/>
    <m/>
    <s v="PJ04DEF00"/>
    <x v="1"/>
    <s v="software"/>
    <s v="hm_izaki_ki"/>
    <s v="23PF A14é–‹ç™ºå‘ã‘ä¸å…·åˆç®¡ç†_x000d__x000a_23PF Defect management for A14 development_x000d__x000a_"/>
    <m/>
  </r>
  <r>
    <x v="0"/>
    <s v="PJ04DEF00-6956"/>
    <n v="634544"/>
    <s v="[PRM] PIN is not displayed while entering in the input area when incorrect PIN is entered for second time on Primary authentication screen"/>
    <s v="kpt_patil_di"/>
    <x v="13"/>
    <s v="CLOSED"/>
    <x v="372"/>
    <x v="1"/>
    <s v="LRT -&gt; Out-of-Test Case Detection"/>
    <s v="30AY"/>
    <s v="A13_A14_OSV"/>
    <s v="A14_OSV"/>
    <s v="A14Degrade"/>
    <s v="A14OSV_INFLOW_WK46"/>
    <s v="A14OSV_OUTFLOW_2025_WK50"/>
    <s v="KPIT_Export"/>
    <s v="KPIT_WK50_Out"/>
    <s v="PA_ISSUE_LOGIN"/>
    <s v="PA_ISSUE_LOGIN_Lv3"/>
    <s v="R7415_LRT"/>
    <s v="SourceoftheSameCaseID:PJ04DEF00-4949"/>
    <m/>
    <m/>
    <m/>
    <m/>
    <m/>
    <m/>
    <m/>
    <m/>
    <m/>
    <s v="PJ04DEF00"/>
    <x v="1"/>
    <s v="software"/>
    <s v="hm_izaki_ki"/>
    <s v="23PF A14é–‹ç™ºå‘ã‘ä¸å…·åˆç®¡ç†_x000d__x000a_23PF Defect management for A14 development_x000d__x000a_"/>
    <m/>
  </r>
  <r>
    <x v="0"/>
    <s v="PJ04DEF00-6935"/>
    <n v="633937"/>
    <s v="[SUW] &quot;Customize your profile&quot; screen flickers during Setup Wizard"/>
    <s v="kpt_kumar_pi"/>
    <x v="1"/>
    <s v="CLOSED"/>
    <x v="373"/>
    <x v="2"/>
    <m/>
    <s v="3BMA"/>
    <s v="KPIT_WK46_Out"/>
    <m/>
    <m/>
    <m/>
    <m/>
    <m/>
    <m/>
    <m/>
    <m/>
    <m/>
    <m/>
    <m/>
    <m/>
    <m/>
    <m/>
    <m/>
    <m/>
    <m/>
    <m/>
    <m/>
    <s v="PJ04DEF00"/>
    <x v="1"/>
    <s v="software"/>
    <s v="hm_izaki_ki"/>
    <s v="23PF A14é–‹ç™ºå‘ã‘ä¸å…·åˆç®¡ç†_x000d__x000a_23PF Defect management for A14 development_x000d__x000a_"/>
    <m/>
  </r>
  <r>
    <x v="0"/>
    <s v="PJ04DEF00-6869"/>
    <n v="632400"/>
    <s v="[PRM] Profile Name initial icon &quot;ãƒ¦-2&quot; text is displayed outside text area/circle"/>
    <s v="kpt_nayak_ar"/>
    <x v="14"/>
    <s v="CLOSED"/>
    <x v="374"/>
    <x v="2"/>
    <s v="LRT -&gt; Out-of-Test Case Detection"/>
    <s v="30AA"/>
    <s v="A12_14_OSV"/>
    <s v="A12_A14_OSV"/>
    <s v="A14_OSV"/>
    <s v="A14OSV_INFLOW_WK46"/>
    <s v="A14OSV_OUTFLOW_2026_WK8"/>
    <s v="A14SU1_triage_not_applicable"/>
    <s v="KPIT_2026_WK08_Out"/>
    <s v="OSV_DVT_InScope"/>
    <s v="OSVDVT_KPIT_ConfirmationOK"/>
    <s v="PA_ISSUE_LOGIN"/>
    <s v="PA_ISSUE_LOGIN_Lv3"/>
    <s v="R7406_LRT"/>
    <s v="SourceoftheSameCaseID:PJ04DEF00-6799"/>
    <m/>
    <m/>
    <m/>
    <m/>
    <m/>
    <m/>
    <m/>
    <s v="PJ04DEF00"/>
    <x v="1"/>
    <s v="software"/>
    <s v="hm_izaki_ki"/>
    <s v="23PF A14é–‹ç™ºå‘ã‘ä¸å…·åˆç®¡ç†_x000d__x000a_23PF Defect management for A14 development_x000d__x000a_"/>
    <m/>
  </r>
  <r>
    <x v="0"/>
    <s v="PJ04DEF00-6857"/>
    <n v="631822"/>
    <s v="[HLP] Screen flickers after pressing Allow option on &quot;Allow HondaLink to make and manage phone calls?&quot; popup"/>
    <s v="kpt_nayak_ar"/>
    <x v="14"/>
    <s v="CLOSED"/>
    <x v="375"/>
    <x v="2"/>
    <s v="LRT -&gt; Out-of-Test Case Detection"/>
    <s v="30AA"/>
    <s v="A12_A14_OSV"/>
    <s v="A13LegacyDefect"/>
    <s v="A14_OSV"/>
    <s v="A14OSV_INFLOW_WK46"/>
    <s v="A14OSV_OUTFLOW_2026_WK2"/>
    <s v="A14SU1_triage_to_su2"/>
    <s v="KPIT_2026_WK02_Out"/>
    <s v="KPIT_Export"/>
    <s v="OSV_DVT_OutOfScope"/>
    <s v="R7406_LRT"/>
    <s v="SourceoftheSameCaseID:PJ04DEF00-2724"/>
    <s v="åŒä»¶_Wonâ€™tFix"/>
    <m/>
    <m/>
    <m/>
    <m/>
    <m/>
    <m/>
    <m/>
    <m/>
    <s v="PJ04DEF00"/>
    <x v="1"/>
    <s v="software"/>
    <s v="hm_izaki_ki"/>
    <s v="23PF A14é–‹ç™ºå‘ã‘ä¸å…·åˆç®¡ç†_x000d__x000a_23PF Defect management for A14 development_x000d__x000a_"/>
    <m/>
  </r>
  <r>
    <x v="0"/>
    <s v="PJ04DEF00-6855"/>
    <n v="631640"/>
    <s v="[SPCAA] Spotify music from Android auto projection screen is not played after selecting &quot;Play&quot; button"/>
    <s v="kpt_saraiya_ac"/>
    <x v="1"/>
    <s v="Waiting"/>
    <x v="376"/>
    <x v="1"/>
    <s v="LRT -&gt; Out-of-Test Case Detection"/>
    <s v="30AA"/>
    <s v="A12_A14_OSV"/>
    <s v="A14_OSV"/>
    <s v="A14OSV_INFLOW_WK46"/>
    <s v="R7406_LRT"/>
    <m/>
    <m/>
    <m/>
    <m/>
    <m/>
    <m/>
    <m/>
    <m/>
    <m/>
    <m/>
    <m/>
    <m/>
    <m/>
    <m/>
    <m/>
    <m/>
    <s v="PJ04DEF00"/>
    <x v="1"/>
    <s v="software"/>
    <s v="hm_izaki_ki"/>
    <s v="23PF A14é–‹ç™ºå‘ã‘ä¸å…·åˆç®¡ç†_x000d__x000a_23PF Defect management for A14 development_x000d__x000a_"/>
    <m/>
  </r>
  <r>
    <x v="0"/>
    <s v="PJ04DEF00-6850"/>
    <n v="631384"/>
    <s v="[PRM] &quot;Delete this profile?&quot; pop up stuck for ~2 Sec when &quot;Delete&quot; option is selected on popup"/>
    <s v="kpt_patil_di"/>
    <x v="13"/>
    <s v="CLOSED"/>
    <x v="377"/>
    <x v="2"/>
    <s v="LRT -&gt; Out-of-Test Case Detection"/>
    <s v="30AA"/>
    <s v="A12_A14_OSV"/>
    <s v="A14_OSV"/>
    <s v="A14OSV_INFLOW_WK46"/>
    <s v="A14OSV_OUTFLOW_2026_WK8"/>
    <s v="A14SU1_triage_not_applicable"/>
    <s v="External_Factor"/>
    <s v="KPIT_2026_WK08_Out"/>
    <s v="OSV_DVT_OutOfScope"/>
    <s v="R7406_LRT"/>
    <s v="SourceoftheSameCaseID:PJ04DEF00-6157"/>
    <s v="åŒä»¶_Wonâ€™tFix"/>
    <m/>
    <m/>
    <m/>
    <m/>
    <m/>
    <m/>
    <m/>
    <m/>
    <m/>
    <s v="PJ04DEF00"/>
    <x v="1"/>
    <s v="software"/>
    <s v="hm_izaki_ki"/>
    <s v="23PF A14é–‹ç™ºå‘ã‘ä¸å…·åˆç®¡ç†_x000d__x000a_23PF Defect management for A14 development_x000d__x000a_"/>
    <m/>
  </r>
  <r>
    <x v="0"/>
    <s v="PJ04DEF00-6846"/>
    <n v="631116"/>
    <s v="[Google Assistant] Google voice prompt 'Do you want to reply?' plays in US English even when the system language is set to Mexican Spanish"/>
    <s v="kpt_saraiya_ac"/>
    <x v="14"/>
    <s v="Waiting"/>
    <x v="378"/>
    <x v="1"/>
    <s v="LRT -&gt; Out-of-Test Case Detection"/>
    <s v="30AA"/>
    <s v="A12_A14_OSV"/>
    <s v="A14_OSV"/>
    <s v="A14OSV_INFLOW_WK45"/>
    <s v="A14SU1_triage_to_su3"/>
    <s v="R7406_LRT"/>
    <m/>
    <m/>
    <m/>
    <m/>
    <m/>
    <m/>
    <m/>
    <m/>
    <m/>
    <m/>
    <m/>
    <m/>
    <m/>
    <m/>
    <m/>
    <s v="PJ04DEF00"/>
    <x v="1"/>
    <s v="software"/>
    <s v="hm_izaki_ki"/>
    <s v="23PF A14é–‹ç™ºå‘ã‘ä¸å…·åˆç®¡ç†_x000d__x000a_23PF Defect management for A14 development_x000d__x000a_"/>
    <m/>
  </r>
  <r>
    <x v="0"/>
    <s v="PJ04DEF00-6799"/>
    <n v="630019"/>
    <s v="[PRM] Profile Name initial icon &quot;ã‚ ã‚&quot; is displayed as cut off on User selection screen"/>
    <s v="kpt_rajasekaran_ra"/>
    <x v="1"/>
    <s v="CLOSED"/>
    <x v="379"/>
    <x v="2"/>
    <s v="LRT -&gt; Out-of-Test Case Detection"/>
    <s v="30AA"/>
    <s v="3BWT_UK_MP_triage_to_a14other"/>
    <s v="A14OSV_SourceoftheSameCase"/>
    <s v="DVT_InScope"/>
    <s v="DVT_KPIT_ConfirmationOK"/>
    <s v="KPIT_Export"/>
    <s v="KPIT_WK47_Planned"/>
    <s v="KPIT_WK48_Planned"/>
    <s v="KPIT_WK49_Out"/>
    <s v="KPIT_WK49_Planned"/>
    <s v="PA_ISSUE_LOGIN"/>
    <s v="PA_ISSUE_LOGIN_Lv3"/>
    <s v="PJ11DEF00æ¨ªå±•æ¸ˆ"/>
    <s v="R1413_LRT"/>
    <s v="Target_A14-12VF-SU1"/>
    <s v="Target_A14-13VF-SU1"/>
    <s v="Target_A14-SU1"/>
    <m/>
    <m/>
    <m/>
    <m/>
    <s v="PJ04DEF00"/>
    <x v="1"/>
    <s v="software"/>
    <s v="hm_izaki_ki"/>
    <s v="23PF A14é–‹ç™ºå‘ã‘ä¸å…·åˆç®¡ç†_x000d__x000a_23PF Defect management for A14 development_x000d__x000a_"/>
    <m/>
  </r>
  <r>
    <x v="0"/>
    <s v="PJ04DEF00-6339"/>
    <n v="615235"/>
    <s v="[PRM] &quot;Profiles&quot; Screen is displayed for a moment followed by &quot;Connect the Device&quot; Pop-up twice while switching Profile from Owner to Guest"/>
    <s v="kpt_chaudhari_an"/>
    <x v="2"/>
    <s v="CLOSED"/>
    <x v="380"/>
    <x v="1"/>
    <s v="LRT -&gt; Out-of-Test Case Detection"/>
    <s v="3BMA"/>
    <s v="3BWT_UK_MP_triage_to_su3"/>
    <s v="A13LegacyDefect"/>
    <s v="A14OSV_SourceoftheSameCase"/>
    <s v="A14SU1_triage_to_su3"/>
    <s v="DVT_OutOfScope"/>
    <s v="KPIT_2026_WK04_Out"/>
    <s v="PJ05DEF00æ¨ªå±•æ¸ˆ"/>
    <s v="R1412_LRT"/>
    <m/>
    <m/>
    <m/>
    <m/>
    <m/>
    <m/>
    <m/>
    <m/>
    <m/>
    <m/>
    <m/>
    <m/>
    <s v="PJ04DEF00"/>
    <x v="1"/>
    <s v="software"/>
    <s v="hm_izaki_ki"/>
    <s v="23PF A14é–‹ç™ºå‘ã‘ä¸å…·åˆç®¡ç†_x000d__x000a_23PF Defect management for A14 development_x000d__x000a_"/>
    <m/>
  </r>
  <r>
    <x v="0"/>
    <s v="PJ04DEF00-6338"/>
    <n v="615345"/>
    <s v="[System UI] &quot;Change profile&quot; option is displayed in reactive display state for a moment when &quot;profile setting&quot; is selected from MCS"/>
    <s v="kpt_khilare_su"/>
    <x v="4"/>
    <s v="Waiting"/>
    <x v="381"/>
    <x v="2"/>
    <s v="LRT -&gt; Out-of-Test Case Detection"/>
    <s v="3BMA"/>
    <s v="R1412_LRT"/>
    <m/>
    <m/>
    <m/>
    <m/>
    <m/>
    <m/>
    <m/>
    <m/>
    <m/>
    <m/>
    <m/>
    <m/>
    <m/>
    <m/>
    <m/>
    <m/>
    <m/>
    <m/>
    <m/>
    <s v="PJ04DEF00"/>
    <x v="1"/>
    <s v="software"/>
    <s v="hm_izaki_ki"/>
    <s v="23PF A14é–‹ç™ºå‘ã‘ä¸å…·åˆç®¡ç†_x000d__x000a_23PF Defect management for A14 development_x000d__x000a_"/>
    <m/>
  </r>
  <r>
    <x v="0"/>
    <s v="PJ04DEF00-6334"/>
    <n v="615229"/>
    <s v="[MCS] &quot;Back&quot; button is stuck and not operable when selected from MCS while &quot;Profiles&quot; screen is active"/>
    <s v="kpt_chaudhari_an"/>
    <x v="2"/>
    <s v="CLOSED"/>
    <x v="382"/>
    <x v="1"/>
    <s v="LRT -&gt; Out-of-Test Case Detection"/>
    <s v="3BMA"/>
    <s v="A13LegacyDefect"/>
    <s v="A14SU1_triage_to_su3"/>
    <s v="DVT_OutOfScope"/>
    <s v="KPIT_2026_WK07_Out"/>
    <s v="KPIT_TriageDone"/>
    <s v="R1412_LRT"/>
    <s v="åŒä»¶_Wonâ€™tFix"/>
    <m/>
    <m/>
    <m/>
    <m/>
    <m/>
    <m/>
    <m/>
    <m/>
    <m/>
    <m/>
    <m/>
    <m/>
    <m/>
    <s v="PJ04DEF00"/>
    <x v="1"/>
    <s v="software"/>
    <s v="hm_izaki_ki"/>
    <s v="23PF A14é–‹ç™ºå‘ã‘ä¸å…·åˆç®¡ç†_x000d__x000a_23PF Defect management for A14 development_x000d__x000a_"/>
    <m/>
  </r>
  <r>
    <x v="0"/>
    <s v="PJ04DEF00-6331"/>
    <n v="615336"/>
    <s v="[PRM] Owner profile remains logged in when user switching is performed from Owner -&gt; Guest"/>
    <s v="kpt_tehra_ma"/>
    <x v="0"/>
    <s v="CLOSED"/>
    <x v="383"/>
    <x v="3"/>
    <s v="LRT -&gt; Out-of-Test Case Detection"/>
    <s v="30AA"/>
    <s v="3BMA"/>
    <s v="A14OSV_SourceoftheSameCase"/>
    <s v="A14SU1_triage_not_applicable"/>
    <s v="DefectNotReproduced"/>
    <s v="DVT_OutOfScope"/>
    <s v="KPIT_Export"/>
    <s v="KPIT_WK50_Out"/>
    <s v="PA_ISSUE_LOGIN"/>
    <s v="PA_ISSUE_LOGIN_Lv3"/>
    <s v="PA_ISSUE_LOGIN_testcase_exist"/>
    <s v="R1412_LRT"/>
    <m/>
    <m/>
    <m/>
    <m/>
    <m/>
    <m/>
    <m/>
    <m/>
    <m/>
    <s v="PJ04DEF00"/>
    <x v="1"/>
    <s v="software"/>
    <s v="hm_izaki_ki"/>
    <s v="23PF A14é–‹ç™ºå‘ã‘ä¸å…·åˆç®¡ç†_x000d__x000a_23PF Defect management for A14 development_x000d__x000a_"/>
    <m/>
  </r>
  <r>
    <x v="0"/>
    <s v="PJ04DEF00-6329"/>
    <n v="615222"/>
    <s v="[HFT] &quot;Alexa Settings&quot; screen is displayed for moment and then &quot;Alexa Music Playback&quot; screen is displayed when incoming call is ignored while &quot;Alexa Settings&quot; screen is active"/>
    <s v="kpt_gaikwad_pr"/>
    <x v="5"/>
    <s v="CLOSED"/>
    <x v="384"/>
    <x v="1"/>
    <s v="LRT -&gt; Out-of-Test Case Detection"/>
    <s v="3BMA"/>
    <s v="A13LegacyDefect"/>
    <s v="DVT_OutOfScope"/>
    <s v="KPIT_Export"/>
    <s v="KPIT_WK49_Out"/>
    <s v="R1412_LRT"/>
    <m/>
    <m/>
    <m/>
    <m/>
    <m/>
    <m/>
    <m/>
    <m/>
    <m/>
    <m/>
    <m/>
    <m/>
    <m/>
    <m/>
    <m/>
    <s v="PJ04DEF00"/>
    <x v="1"/>
    <s v="software"/>
    <s v="hm_izaki_ki"/>
    <s v="23PF A14é–‹ç™ºå‘ã‘ä¸å…·åˆç®¡ç†_x000d__x000a_23PF Defect management for A14 development_x000d__x000a_"/>
    <m/>
  </r>
  <r>
    <x v="0"/>
    <s v="PJ04DEF00-6328"/>
    <n v="615334"/>
    <s v="[HFT] &quot;Unable to swap calls&quot; text is displayed when the connection is switched from wireless CarPlay to Bluetooth while call waiting screen is active"/>
    <s v="kpt_thombare_ap"/>
    <x v="9"/>
    <s v="CLOSE CONFIRMATION"/>
    <x v="385"/>
    <x v="1"/>
    <s v="LRT -&gt; Out-of-Test Case Detection"/>
    <s v="30AA"/>
    <s v="A13LegacyDefect"/>
    <s v="KPIT_WK44_Out"/>
    <s v="R1412_LRT"/>
    <s v="åŒä»¶_Wonâ€™tFix"/>
    <m/>
    <m/>
    <m/>
    <m/>
    <m/>
    <m/>
    <m/>
    <m/>
    <m/>
    <m/>
    <m/>
    <m/>
    <m/>
    <m/>
    <m/>
    <m/>
    <s v="PJ04DEF00"/>
    <x v="1"/>
    <s v="software"/>
    <s v="hm_izaki_ki"/>
    <s v="23PF A14é–‹ç™ºå‘ã‘ä¸å…·åˆç®¡ç†_x000d__x000a_23PF Defect management for A14 development_x000d__x000a_"/>
    <m/>
  </r>
  <r>
    <x v="0"/>
    <s v="PJ04DEF00-6327"/>
    <n v="615221"/>
    <s v="[PRM] &quot;Add new profile&quot; popup is not displayed when &quot;Add profile&quot; is selected from Profile selection screen"/>
    <s v="kpt_tile_sa"/>
    <x v="8"/>
    <s v="BLOCK FIXING VALIDATION"/>
    <x v="386"/>
    <x v="1"/>
    <s v="LRT -&gt; Out-of-Test Case Detection"/>
    <s v="2026_Sprint2_Planned"/>
    <s v="3BMA"/>
    <s v="KPIT_2026_WK07_Planned"/>
    <s v="KPIT_2026_WK08_Out"/>
    <s v="KPIT_2026_WK08_Planned"/>
    <s v="KPIT_Export"/>
    <s v="KPIT_TriageDone"/>
    <s v="R1412_LRT"/>
    <m/>
    <m/>
    <m/>
    <m/>
    <m/>
    <m/>
    <m/>
    <m/>
    <m/>
    <m/>
    <m/>
    <m/>
    <m/>
    <s v="PJ04DEF00"/>
    <x v="1"/>
    <s v="software"/>
    <s v="hm_izaki_ki"/>
    <s v="23PF A14é–‹ç™ºå‘ã‘ä¸å…·åˆç®¡ç†_x000d__x000a_23PF Defect management for A14 development_x000d__x000a_"/>
    <m/>
  </r>
  <r>
    <x v="0"/>
    <s v="PJ04DEF00-6326"/>
    <n v="615217"/>
    <s v="[SPCPP] CarPlay call screen remains displayed when &quot;Back&quot; button is tapped while CarPlay call screen is active on SUW screen"/>
    <s v="kpt_walke_sh"/>
    <x v="11"/>
    <s v="CLOSED"/>
    <x v="387"/>
    <x v="1"/>
    <s v="LRT -&gt; Out-of-Test Case Detection"/>
    <s v="30AA"/>
    <s v="DVT_InScope"/>
    <s v="DVT_KPIT_ConfirmationOK"/>
    <s v="KPIT_CR_Impact"/>
    <s v="KPIT_WK42_Out"/>
    <s v="R1412_LRT"/>
    <m/>
    <m/>
    <m/>
    <m/>
    <m/>
    <m/>
    <m/>
    <m/>
    <m/>
    <m/>
    <m/>
    <m/>
    <m/>
    <m/>
    <m/>
    <s v="PJ04DEF00"/>
    <x v="1"/>
    <s v="software"/>
    <s v="hm_izaki_ki"/>
    <s v="23PF A14é–‹ç™ºå‘ã‘ä¸å…·åˆç®¡ç†_x000d__x000a_23PF Defect management for A14 development_x000d__x000a_"/>
    <m/>
  </r>
  <r>
    <x v="0"/>
    <s v="PJ04DEF00-6325"/>
    <n v="615323"/>
    <s v="[IVI] &quot;Allow Vendor Extension service to access this device's location?&quot; popup is Flickers when &quot;back&quot; button is selected"/>
    <s v="kpt_gaikwad_ma"/>
    <x v="7"/>
    <s v="CLOSE CONFIRMATION"/>
    <x v="388"/>
    <x v="2"/>
    <s v="LRT -&gt; Out-of-Test Case Detection"/>
    <s v="3BMA"/>
    <s v="A13LegacyDefect"/>
    <s v="DVT_OutOfScope"/>
    <s v="KPIT_Export"/>
    <s v="KPIT_WK43_Out"/>
    <s v="R1412_LRT"/>
    <s v="åŒä»¶_Wonâ€™tFix"/>
    <m/>
    <m/>
    <m/>
    <m/>
    <m/>
    <m/>
    <m/>
    <m/>
    <m/>
    <m/>
    <m/>
    <m/>
    <m/>
    <m/>
    <s v="PJ04DEF00"/>
    <x v="1"/>
    <s v="software"/>
    <s v="hm_izaki_ki"/>
    <s v="23PF A14é–‹ç™ºå‘ã‘ä¸å…·åˆç®¡ç†_x000d__x000a_23PF Defect management for A14 development_x000d__x000a_"/>
    <m/>
  </r>
  <r>
    <x v="0"/>
    <s v="PJ04DEF00-6324"/>
    <n v="615194"/>
    <s v="[KEY] &quot;Choose input method&quot; popup is not dismissed when disconnecting the USB device from ICB"/>
    <s v="kpt_mishra_ay"/>
    <x v="6"/>
    <s v="CLOSED"/>
    <x v="389"/>
    <x v="1"/>
    <s v="LRT -&gt; Out-of-Test Case Detection"/>
    <s v="30AA"/>
    <s v="A13LegacyDefect"/>
    <s v="DVT_OutOfScope"/>
    <s v="KPIT_2026_WK07_Out"/>
    <s v="R1412_LRT"/>
    <m/>
    <m/>
    <m/>
    <m/>
    <m/>
    <m/>
    <m/>
    <m/>
    <m/>
    <m/>
    <m/>
    <m/>
    <m/>
    <m/>
    <m/>
    <m/>
    <s v="PJ04DEF00"/>
    <x v="1"/>
    <s v="software"/>
    <s v="hm_izaki_ki"/>
    <s v="23PF A14é–‹ç™ºå‘ã‘ä¸å…·åˆç®¡ç†_x000d__x000a_23PF Defect management for A14 development_x000d__x000a_"/>
    <m/>
  </r>
  <r>
    <x v="0"/>
    <s v="PJ04DEF00-6323"/>
    <n v="615213"/>
    <s v="[PRM] User profile is switched to User 1 for some-time when user switching is performed from User 1 -&gt; Owner"/>
    <s v="kpt_shimpi_su"/>
    <x v="3"/>
    <s v="BLOCK FIXING VALIDATION"/>
    <x v="390"/>
    <x v="3"/>
    <s v="LRT -&gt; Out-of-Test Case Detection"/>
    <s v="3BMA"/>
    <s v="A14OSV_SourceoftheSameCase"/>
    <s v="KPIT_Export"/>
    <s v="KPIT_WK45_Out"/>
    <s v="PA_ISSUE_LOGIN"/>
    <s v="PA_ISSUE_LOGIN_Lv3"/>
    <s v="PA_ISSUE_LOGIN_testcase_confirm"/>
    <s v="PA_ISSUE_LOGIN_testcase_exist"/>
    <s v="PJ05DEF00æ¨ªå±•æ¸ˆ"/>
    <s v="R1412_LRT"/>
    <m/>
    <m/>
    <m/>
    <m/>
    <m/>
    <m/>
    <m/>
    <m/>
    <m/>
    <m/>
    <m/>
    <s v="PJ04DEF00"/>
    <x v="1"/>
    <s v="software"/>
    <s v="hm_izaki_ki"/>
    <s v="23PF A14é–‹ç™ºå‘ã‘ä¸å…·åˆç®¡ç†_x000d__x000a_23PF Defect management for A14 development_x000d__x000a_"/>
    <m/>
  </r>
  <r>
    <x v="0"/>
    <s v="PJ04DEF00-6322"/>
    <n v="615211"/>
    <s v="[System UI] &quot;Home&quot; screen is displayed when &quot;Back&quot; button is selected from MCS while &quot;Date &amp; Time&quot; screen is active"/>
    <s v="kpt_s_ak"/>
    <x v="5"/>
    <s v="BLOCK FIXING VALIDATION"/>
    <x v="391"/>
    <x v="1"/>
    <s v="LRT -&gt; Out-of-Test Case Detection"/>
    <s v="3BMA"/>
    <s v="DVT_InScope"/>
    <s v="DVT_KPIT_ConfirmationOK"/>
    <s v="KPIT_Export"/>
    <s v="KPIT_WK43_Out"/>
    <s v="R1412_LRT"/>
    <m/>
    <m/>
    <m/>
    <m/>
    <m/>
    <m/>
    <m/>
    <m/>
    <m/>
    <m/>
    <m/>
    <m/>
    <m/>
    <m/>
    <m/>
    <s v="PJ04DEF00"/>
    <x v="1"/>
    <s v="software"/>
    <s v="hm_izaki_ki"/>
    <s v="23PF A14é–‹ç™ºå‘ã‘ä¸å…·åˆç®¡ç†_x000d__x000a_23PF Defect management for A14 development_x000d__x000a_"/>
    <m/>
  </r>
  <r>
    <x v="0"/>
    <s v="PJ04DEF00-6321"/>
    <n v="615192"/>
    <s v="[App Center] Crunchyroll app is not displayed on Home screen when profile switching is performed from Owner -&gt; User 1-&gt; Owner while app installation is 67% completed"/>
    <s v="kpt_khilare_su"/>
    <x v="1"/>
    <s v="Waiting"/>
    <x v="392"/>
    <x v="2"/>
    <s v="LRT -&gt; Out-of-Test Case Detection"/>
    <s v="3BMA"/>
    <s v="R1412_LRT"/>
    <m/>
    <m/>
    <m/>
    <m/>
    <m/>
    <m/>
    <m/>
    <m/>
    <m/>
    <m/>
    <m/>
    <m/>
    <m/>
    <m/>
    <m/>
    <m/>
    <m/>
    <m/>
    <m/>
    <s v="PJ04DEF00"/>
    <x v="1"/>
    <s v="software"/>
    <s v="hm_izaki_ki"/>
    <s v="23PF A14é–‹ç™ºå‘ã‘ä¸å…·åˆç®¡ç†_x000d__x000a_23PF Defect management for A14 development_x000d__x000a_"/>
    <m/>
  </r>
  <r>
    <x v="0"/>
    <s v="PJ04DEF00-6320"/>
    <n v="615186"/>
    <s v="[PRM] Black screen is displayed on A-zone for 5 sec followed by full ICB black screen when profile is switched from Owner to User1 while multiple apps installation is in progress"/>
    <s v="kpt_kotian_hr"/>
    <x v="1"/>
    <s v="CLOSED"/>
    <x v="393"/>
    <x v="3"/>
    <s v="LRT -&gt; Out-of-Test Case Detection"/>
    <s v="3BMA"/>
    <s v="A13LegacyDefect"/>
    <s v="A14OSV_SourceoftheSameCase"/>
    <s v="DVT_OutOfScope"/>
    <s v="KPIT_WK45_Out"/>
    <s v="PA_ISSUE_LOGIN"/>
    <s v="PA_ISSUE_LOGIN_Lv4"/>
    <s v="PA_ISSUE_LOGIN_testcase_confirm"/>
    <s v="PA_ISSUE_LOGIN_testcase_none"/>
    <s v="R1412_LRT"/>
    <m/>
    <m/>
    <m/>
    <m/>
    <m/>
    <m/>
    <m/>
    <m/>
    <m/>
    <m/>
    <m/>
    <s v="PJ04DEF00"/>
    <x v="1"/>
    <s v="software"/>
    <s v="hm_izaki_ki"/>
    <s v="23PF A14é–‹ç™ºå‘ã‘ä¸å…·åˆç®¡ç†_x000d__x000a_23PF Defect management for A14 development_x000d__x000a_"/>
    <m/>
  </r>
  <r>
    <x v="0"/>
    <s v="PJ04DEF00-6319"/>
    <n v="615093"/>
    <s v="[System UI] &quot;FM&quot; screen is displayed when &quot;Back&quot; button is selected from MCS while &quot;Phone&quot; screen is active"/>
    <s v="kpt_dixit_am"/>
    <x v="5"/>
    <s v="[IN WORK]APPLY FOR CLOSE"/>
    <x v="394"/>
    <x v="1"/>
    <s v="LRT -&gt; Out-of-Test Case Detection"/>
    <s v="3BMA"/>
    <s v="A13LegacyDefect"/>
    <s v="DVT_OutOfScope"/>
    <s v="KPIT_Export"/>
    <s v="KPIT_WK46_Out"/>
    <s v="R1412_LRT"/>
    <m/>
    <m/>
    <m/>
    <m/>
    <m/>
    <m/>
    <m/>
    <m/>
    <m/>
    <m/>
    <m/>
    <m/>
    <m/>
    <m/>
    <m/>
    <s v="PJ04DEF00"/>
    <x v="1"/>
    <s v="software"/>
    <s v="hm_izaki_ki"/>
    <s v="23PF A14é–‹ç™ºå‘ã‘ä¸å…·åˆç®¡ç†_x000d__x000a_23PF Defect management for A14 development_x000d__x000a_"/>
    <m/>
  </r>
  <r>
    <x v="0"/>
    <s v="PJ04DEF00-6310"/>
    <n v="614556"/>
    <s v="[WF] Keyboard screen is not dismissed when [Done] button is selected on Keyboard screen"/>
    <s v="kpt_lucky_md"/>
    <x v="8"/>
    <s v="CLOSED"/>
    <x v="395"/>
    <x v="1"/>
    <s v="LRT -&gt; Single-Function Test"/>
    <s v="3BMA"/>
    <s v="A13_A14_OSV"/>
    <s v="A14_OSV"/>
    <s v="A14Degrade"/>
    <s v="A14OSV_INFLOW_WK42"/>
    <s v="A14OSV_OUTFLOW_2025_WK49"/>
    <s v="A14SU1_triage"/>
    <s v="KPIT_WK49_Out"/>
    <s v="OSV_DVT_OutOfScope"/>
    <s v="R7414_LRT"/>
    <s v="SourceoftheSameCaseID:PJ04DEF00-5729"/>
    <m/>
    <m/>
    <m/>
    <m/>
    <m/>
    <m/>
    <m/>
    <m/>
    <m/>
    <m/>
    <s v="PJ04DEF00"/>
    <x v="1"/>
    <s v="software"/>
    <s v="hm_izaki_ki"/>
    <s v="23PF A14é–‹ç™ºå‘ã‘ä¸å…·åˆç®¡ç†_x000d__x000a_23PF Defect management for A14 development_x000d__x000a_"/>
    <m/>
  </r>
  <r>
    <x v="0"/>
    <s v="PJ04DEF00-6309"/>
    <n v="614476"/>
    <s v="[App Center]Crunchyroll app is not displayed on Home screen when profile switching is performed from Owner -&gt; User 1-&gt; Owner while app installation is 99% completed"/>
    <s v="kpt_saraiya_ac"/>
    <x v="0"/>
    <s v="Waiting"/>
    <x v="396"/>
    <x v="2"/>
    <s v="LRT -&gt; Out-of-Test Case Detection"/>
    <s v="3BMA"/>
    <s v="A13_A14_OSV"/>
    <s v="A14_OSV"/>
    <s v="A14OSV_INFLOW_WK41"/>
    <s v="A14SU1_triage_to_su3"/>
    <s v="R7414_LRT"/>
    <m/>
    <m/>
    <m/>
    <m/>
    <m/>
    <m/>
    <m/>
    <m/>
    <m/>
    <m/>
    <m/>
    <m/>
    <m/>
    <m/>
    <m/>
    <s v="PJ04DEF00"/>
    <x v="1"/>
    <s v="software"/>
    <s v="hm_izaki_ki"/>
    <s v="23PF A14é–‹ç™ºå‘ã‘ä¸å…·åˆç®¡ç†_x000d__x000a_23PF Defect management for A14 development_x000d__x000a_"/>
    <m/>
  </r>
  <r>
    <x v="0"/>
    <s v="PJ04DEF00-6305"/>
    <n v="614472"/>
    <s v="[System UI]&quot;Change profile&quot; option is displayed in reactive display state for a moment when &quot;profile setting&quot; is selected from MCS"/>
    <s v="kpt_saraiya_ac"/>
    <x v="4"/>
    <s v="Waiting"/>
    <x v="397"/>
    <x v="2"/>
    <s v="LRT -&gt; Out-of-Test Case Detection"/>
    <s v="3BMA"/>
    <s v="A13_A14_OSV"/>
    <s v="A14_OSV"/>
    <s v="A14OSV_INFLOW_WK41"/>
    <s v="A14SU1_triage_to_su3"/>
    <s v="R7414_LRT"/>
    <m/>
    <m/>
    <m/>
    <m/>
    <m/>
    <m/>
    <m/>
    <m/>
    <m/>
    <m/>
    <m/>
    <m/>
    <m/>
    <m/>
    <m/>
    <s v="PJ04DEF00"/>
    <x v="1"/>
    <s v="software"/>
    <s v="hm_izaki_ki"/>
    <s v="23PF A14é–‹ç™ºå‘ã‘ä¸å…·åˆç®¡ç†_x000d__x000a_23PF Defect management for A14 development_x000d__x000a_"/>
    <m/>
  </r>
  <r>
    <x v="0"/>
    <s v="PJ04DEF00-6304"/>
    <n v="614471"/>
    <s v="[PRM] User 1(HPA) home screen is displayed for a moment followed by Owner profile home screen and black screen when user switching is performed from User 1(HPA) -&gt; Owner"/>
    <s v="kpt_prasad_ra"/>
    <x v="0"/>
    <s v="BLOCK FIXING VALIDATION"/>
    <x v="397"/>
    <x v="3"/>
    <s v="LRT -&gt; Out-of-Test Case Detection"/>
    <s v="3BMA"/>
    <s v="A13_A14_OSV"/>
    <s v="A14_OSV"/>
    <s v="A14OSV_INFLOW_WK41"/>
    <s v="A14OSV_OUTFLOW_WK41"/>
    <s v="A14SU1_triage_to_26PF"/>
    <s v="KPIT_WK41_Out"/>
    <s v="PA_ISSUE_LOGIN"/>
    <s v="PA_ISSUE_LOGIN_Lv3"/>
    <s v="PJ05DEF00æ¨ªå±•æ¸ˆ"/>
    <s v="R7414_LRT"/>
    <s v="SourceoftheSameCaseID:PJ04DEF00-5887"/>
    <m/>
    <m/>
    <m/>
    <m/>
    <m/>
    <m/>
    <m/>
    <m/>
    <m/>
    <s v="PJ04DEF00"/>
    <x v="1"/>
    <s v="software"/>
    <s v="hm_izaki_ki"/>
    <s v="23PF A14é–‹ç™ºå‘ã‘ä¸å…·åˆç®¡ç†_x000d__x000a_23PF Defect management for A14 development_x000d__x000a_"/>
    <m/>
  </r>
  <r>
    <x v="0"/>
    <s v="PJ04DEF00-6302"/>
    <n v="614552"/>
    <s v="[PRM] &quot;Add new profile&quot; popup is not displayed when &quot;Add profile&quot; is selected from Profile selection screen"/>
    <s v="kpt_chaudhari_an"/>
    <x v="2"/>
    <s v="CLOSED"/>
    <x v="398"/>
    <x v="1"/>
    <s v="LRT -&gt; Out-of-Test Case Detection"/>
    <s v="3BMA"/>
    <s v="A13_A14_OSV"/>
    <s v="A13LegacyDefect"/>
    <s v="A14_OSV"/>
    <s v="A14OSV_INFLOW_WK42"/>
    <s v="A14SU1_triage_to_26PF"/>
    <s v="DVT_OutOfScope"/>
    <s v="KPIT_2026_WK09_Out"/>
    <s v="PA_ISSUE_LOGIN"/>
    <s v="PA_ISSUE_LOGIN_Lv_other"/>
    <s v="R7414_LRT"/>
    <s v="SourceoftheSameCaseID:PJ04DEF00-6775"/>
    <s v="åŒä»¶_Wonâ€™tFix"/>
    <m/>
    <m/>
    <m/>
    <m/>
    <m/>
    <m/>
    <m/>
    <m/>
    <s v="PJ04DEF00"/>
    <x v="1"/>
    <s v="software"/>
    <s v="hm_izaki_ki"/>
    <s v="23PF A14é–‹ç™ºå‘ã‘ä¸å…·åˆç®¡ç†_x000d__x000a_23PF Defect management for A14 development_x000d__x000a_"/>
    <m/>
  </r>
  <r>
    <x v="0"/>
    <s v="PJ04DEF00-6299"/>
    <n v="614468"/>
    <s v="[BOOT] &quot;Unable to display camera image&quot; popup is displayed for a moment on Honda opening animation and on disclaimer screen when ACC cycle is performed"/>
    <s v="kpt_joarder_so"/>
    <x v="7"/>
    <s v="BLOCK FIXING VALIDATION"/>
    <x v="399"/>
    <x v="3"/>
    <s v="LRT -&gt; Out-of-Test Case Detection"/>
    <s v="30AY"/>
    <s v="A13_A14_OSV"/>
    <s v="A14_OSV"/>
    <s v="A14OSV_INFLOW_WK41"/>
    <s v="A14OSV_OUTFLOW_WK42"/>
    <s v="KPIT_WK42_Out"/>
    <s v="PJ05DEF00æ¨ªå±•æ¸ˆ"/>
    <s v="R7414_LRT"/>
    <s v="SourceoftheSameCaseID:PJ04DEF00-2587"/>
    <m/>
    <m/>
    <m/>
    <m/>
    <m/>
    <m/>
    <m/>
    <m/>
    <m/>
    <m/>
    <m/>
    <m/>
    <s v="PJ04DEF00"/>
    <x v="1"/>
    <s v="software"/>
    <s v="hm_izaki_ki"/>
    <s v="23PF A14é–‹ç™ºå‘ã‘ä¸å…·åˆç®¡ç†_x000d__x000a_23PF Defect management for A14 development_x000d__x000a_"/>
    <m/>
  </r>
  <r>
    <x v="0"/>
    <s v="PJ04DEF00-6298"/>
    <n v="614510"/>
    <s v="[SPCCP] CarPlay outgoing calling screen is displayed twice when outgoing call is initiated from Recents call list of CarPlay"/>
    <s v="kpt_dhande_ga"/>
    <x v="3"/>
    <s v="Waiting"/>
    <x v="400"/>
    <x v="2"/>
    <s v="LRT -&gt; Out-of-Test Case Detection"/>
    <s v="3BMA"/>
    <s v="R1412_LRT"/>
    <m/>
    <m/>
    <m/>
    <m/>
    <m/>
    <m/>
    <m/>
    <m/>
    <m/>
    <m/>
    <m/>
    <m/>
    <m/>
    <m/>
    <m/>
    <m/>
    <m/>
    <m/>
    <m/>
    <s v="PJ04DEF00"/>
    <x v="1"/>
    <s v="software"/>
    <s v="hm_izaki_ki"/>
    <s v="23PF A14é–‹ç™ºå‘ã‘ä¸å…·åˆç®¡ç†_x000d__x000a_23PF Defect management for A14 development_x000d__x000a_"/>
    <m/>
  </r>
  <r>
    <x v="0"/>
    <s v="PJ04DEF00-6296"/>
    <n v="614464"/>
    <s v="[SUW] Black screen is displayed on ICB after selecting &quot;Start&quot; button on &quot;Finish profile&quot; screen"/>
    <s v="kpt_pandhare_pr"/>
    <x v="0"/>
    <s v="INVESTIGATING OUTSIDE"/>
    <x v="401"/>
    <x v="0"/>
    <s v="LRT -&gt; Out-of-Test Case Detection"/>
    <s v="3BMA"/>
    <s v="A13_A14_OSV"/>
    <s v="A14_OSV"/>
    <s v="A14OSV_INFLOW_WK41"/>
    <s v="A14OSV_OUTFLOW_WK41"/>
    <s v="External_Factor"/>
    <s v="KPIT_Export"/>
    <s v="KPIT_WK41_Out"/>
    <s v="R7414_LRT"/>
    <s v="SetupWizard"/>
    <m/>
    <m/>
    <m/>
    <m/>
    <m/>
    <m/>
    <m/>
    <m/>
    <m/>
    <m/>
    <m/>
    <s v="PJ04DEF00"/>
    <x v="1"/>
    <s v="software"/>
    <s v="hm_izaki_ki"/>
    <s v="23PF A14é–‹ç™ºå‘ã‘ä¸å…·åˆç®¡ç†_x000d__x000a_23PF Defect management for A14 development_x000d__x000a_"/>
    <m/>
  </r>
  <r>
    <x v="0"/>
    <s v="PJ04DEF00-6293"/>
    <n v="614461"/>
    <s v="[PRM] &quot;Switching to HPA Switching profiles will be cancelled if the vehicle is in motion&quot; text is displayed for a moment after OK is tapped on Disclaimer popup"/>
    <s v="kpt_saraiya_ac"/>
    <x v="0"/>
    <s v="Waiting"/>
    <x v="402"/>
    <x v="2"/>
    <s v="LRT -&gt; Out-of-Test Case Detection"/>
    <s v="3BMA"/>
    <s v="A13_A14_OSV"/>
    <s v="A14_OSV"/>
    <s v="A14OSV_INFLOW_WK41"/>
    <s v="A14SU1_triage_to_26PF"/>
    <s v="PA_ISSUE_LOGIN"/>
    <s v="PA_ISSUE_LOGIN_Lv3"/>
    <s v="R7414_LRT"/>
    <m/>
    <m/>
    <m/>
    <m/>
    <m/>
    <m/>
    <m/>
    <m/>
    <m/>
    <m/>
    <m/>
    <m/>
    <m/>
    <s v="PJ04DEF00"/>
    <x v="1"/>
    <s v="software"/>
    <s v="hm_izaki_ki"/>
    <s v="23PF A14é–‹ç™ºå‘ã‘ä¸å…·åˆç®¡ç†_x000d__x000a_23PF Defect management for A14 development_x000d__x000a_"/>
    <m/>
  </r>
  <r>
    <x v="0"/>
    <s v="PJ04DEF00-6292"/>
    <n v="614425"/>
    <s v="[PRM] Primary authentication followed by black screen is displayed for few seconds before logged in to Guest profile when C_VK_MODE signal with value '3' is sent to ICB"/>
    <s v="kpt_saraiya_ac"/>
    <x v="6"/>
    <s v="Waiting"/>
    <x v="403"/>
    <x v="1"/>
    <s v="LRT -&gt; Single-Function Test"/>
    <s v="30AY"/>
    <s v="A13_A14_OSV"/>
    <s v="A14_OSV"/>
    <s v="A14OSV_INFLOW_WK41"/>
    <s v="A14SU1_triage_to_26PF"/>
    <s v="PA_ISSUE_LOGIN"/>
    <s v="PA_ISSUE_LOGIN_Lv3"/>
    <s v="R7414_LRT"/>
    <m/>
    <m/>
    <m/>
    <m/>
    <m/>
    <m/>
    <m/>
    <m/>
    <m/>
    <m/>
    <m/>
    <m/>
    <m/>
    <s v="PJ04DEF00"/>
    <x v="1"/>
    <s v="software"/>
    <s v="hm_izaki_ki"/>
    <s v="23PF A14é–‹ç™ºå‘ã‘ä¸å…·åˆç®¡ç†_x000d__x000a_23PF Defect management for A14 development_x000d__x000a_"/>
    <m/>
  </r>
  <r>
    <x v="0"/>
    <s v="PJ04DEF00-6290"/>
    <n v="614362"/>
    <s v="[PRM] &quot;Profiles&quot; Screen is displayed for a moment followed by &quot;Connect the Device&quot; Pop-up twice while switching Profile from Owner to Guest"/>
    <s v="kpt_chaudhari_an"/>
    <x v="2"/>
    <s v="CLOSED"/>
    <x v="404"/>
    <x v="3"/>
    <s v="LRT -&gt; Out-of-Test Case Detection"/>
    <s v="3BMA"/>
    <s v="A13_A14_OSV"/>
    <s v="A13LegacyDefect"/>
    <s v="A14_OSV"/>
    <s v="A14OSV_INFLOW_WK41"/>
    <s v="A14OSV_OUTFLOW_WK41"/>
    <s v="A14SU1_triage_to_su3"/>
    <s v="KPIT_Export"/>
    <s v="KPIT_WK41_Out"/>
    <s v="OSV_DVT_OutOfScope"/>
    <s v="PJ05DEF00æ¨ªå±•æ¸ˆ"/>
    <s v="R7414_LRT"/>
    <s v="åŒä»¶_Wonâ€™tFix"/>
    <m/>
    <m/>
    <m/>
    <m/>
    <m/>
    <m/>
    <m/>
    <m/>
    <s v="PJ04DEF00"/>
    <x v="1"/>
    <s v="software"/>
    <s v="hm_izaki_ki"/>
    <s v="23PF A14é–‹ç™ºå‘ã‘ä¸å…·åˆç®¡ç†_x000d__x000a_23PF Defect management for A14 development_x000d__x000a_"/>
    <m/>
  </r>
  <r>
    <x v="0"/>
    <s v="PJ04DEF00-6288"/>
    <n v="613752"/>
    <s v="[PRM] &quot;Owner&quot; profile is logged in instead of switching to &quot;Guest&quot; profile when ACC cycle is performed while deleting &quot;User1&quot; profile"/>
    <s v="kpt_rane_sh"/>
    <x v="3"/>
    <s v="CLOSED"/>
    <x v="405"/>
    <x v="3"/>
    <s v="LRT -&gt; Out-of-Test Case Detection"/>
    <s v="3BMA"/>
    <s v="A13LegacyDefect"/>
    <s v="A14OSV_SourceoftheSameCase"/>
    <s v="DVT_OutOfScope"/>
    <s v="KPIT_WK44_Out"/>
    <s v="PA_ISSUE_LOGIN"/>
    <s v="PA_ISSUE_LOGIN_Lv5"/>
    <s v="PA_ISSUE_LOGIN_testcase_exist"/>
    <s v="R1412_LRT"/>
    <m/>
    <m/>
    <m/>
    <m/>
    <m/>
    <m/>
    <m/>
    <m/>
    <m/>
    <m/>
    <m/>
    <m/>
    <s v="PJ04DEF00"/>
    <x v="1"/>
    <s v="software"/>
    <s v="hm_izaki_ki"/>
    <s v="23PF A14é–‹ç™ºå‘ã‘ä¸å…·åˆç®¡ç†_x000d__x000a_23PF Defect management for A14 development_x000d__x000a_"/>
    <m/>
  </r>
  <r>
    <x v="0"/>
    <s v="PJ04DEF00-6287"/>
    <n v="613750"/>
    <s v="[SUW] &quot;Back&quot; button from MCS is not operable on &quot;Name your profile&quot; screen when &quot;Google Assistant&quot; is initiated from MCS"/>
    <s v="kpt_rane_sh"/>
    <x v="3"/>
    <s v="CLOSED"/>
    <x v="406"/>
    <x v="1"/>
    <s v="LRT -&gt; Out-of-Test Case Detection"/>
    <s v="3BMA"/>
    <s v="KPIT_CR_Impact"/>
    <s v="KPIT_Export"/>
    <s v="KPIT_WK48_Out"/>
    <s v="R1412_LRT"/>
    <s v="SetupWizard"/>
    <m/>
    <m/>
    <m/>
    <m/>
    <m/>
    <m/>
    <m/>
    <m/>
    <m/>
    <m/>
    <m/>
    <m/>
    <m/>
    <m/>
    <m/>
    <s v="PJ04DEF00"/>
    <x v="1"/>
    <s v="software"/>
    <s v="hm_izaki_ki"/>
    <s v="23PF A14é–‹ç™ºå‘ã‘ä¸å…·åˆç®¡ç†_x000d__x000a_23PF Defect management for A14 development_x000d__x000a_"/>
    <m/>
  </r>
  <r>
    <x v="0"/>
    <s v="PJ04DEF00-6285"/>
    <n v="614299"/>
    <s v="[HFT] &quot;Unable to swap calls&quot; text is displayed when the connection is switched from wireless CarPlay to Bluetooth while call waiting screen is active"/>
    <s v="kpt_saraiya_ac"/>
    <x v="9"/>
    <s v="Waiting"/>
    <x v="407"/>
    <x v="1"/>
    <s v="LRT -&gt; Out-of-Test Case Detection"/>
    <s v="30AY"/>
    <s v="A13_A14_OSV"/>
    <s v="A14_OSV"/>
    <s v="A14OSV_INFLOW_WK41"/>
    <s v="A14SU1_triage_not_applicable"/>
    <s v="R7414_LRT"/>
    <m/>
    <m/>
    <m/>
    <m/>
    <m/>
    <m/>
    <m/>
    <m/>
    <m/>
    <m/>
    <m/>
    <m/>
    <m/>
    <m/>
    <m/>
    <s v="PJ04DEF00"/>
    <x v="1"/>
    <s v="software"/>
    <s v="hm_izaki_ki"/>
    <s v="23PF A14é–‹ç™ºå‘ã‘ä¸å…·åˆç®¡ç†_x000d__x000a_23PF Defect management for A14 development_x000d__x000a_"/>
    <m/>
  </r>
  <r>
    <x v="0"/>
    <s v="PJ04DEF00-6284"/>
    <n v="614089"/>
    <s v="[PRM] &quot;Black Screen&quot; is displayed for few seconds on &quot;Choose a lock type&quot; screen when owner is selected from profiles screen"/>
    <s v="kpt_prasad_ra"/>
    <x v="2"/>
    <s v="BLOCK FIXING VALIDATION"/>
    <x v="408"/>
    <x v="3"/>
    <s v="LRT -&gt; Out-of-Test Case Detection"/>
    <s v="3BMA"/>
    <s v="3BWT_UK_MP_triage_to_su3"/>
    <s v="A13_A14_OSV"/>
    <s v="A14_OSV"/>
    <s v="A14NL_ISSUE"/>
    <s v="A14OSV_INFLOW_WK41"/>
    <s v="A14OSV_OUTFLOW_2025_WK49"/>
    <s v="A14SU1_triage_to_su3"/>
    <s v="KPIT_Export"/>
    <s v="KPIT_WK49_Out"/>
    <s v="PA_ISSUE_LOGIN_NOT"/>
    <s v="PJ05DEF00æ¨ªå±•æ¸ˆ"/>
    <s v="R7414_LRT"/>
    <m/>
    <m/>
    <m/>
    <m/>
    <m/>
    <m/>
    <m/>
    <m/>
    <s v="PJ04DEF00"/>
    <x v="1"/>
    <s v="software"/>
    <s v="hm_izaki_ki"/>
    <s v="23PF A14é–‹ç™ºå‘ã‘ä¸å…·åˆç®¡ç†_x000d__x000a_23PF Defect management for A14 development_x000d__x000a_"/>
    <m/>
  </r>
  <r>
    <x v="0"/>
    <s v="PJ04DEF00-6282"/>
    <n v="614071"/>
    <s v="[SPCPP] CarPlay call screen remains displayed when &quot;Back&quot; button is tapped while CarPlay call screen is active on SUW screen"/>
    <s v="kpt_saraiya_ac"/>
    <x v="11"/>
    <s v="Waiting"/>
    <x v="409"/>
    <x v="1"/>
    <s v="LRT -&gt; Out-of-Test Case Detection"/>
    <s v="3BMA"/>
    <s v="A13_A14_OSV"/>
    <s v="A14_OSV"/>
    <s v="A14OSV_INFLOW_WK41"/>
    <s v="R7414_LRT"/>
    <m/>
    <m/>
    <m/>
    <m/>
    <m/>
    <m/>
    <m/>
    <m/>
    <m/>
    <m/>
    <m/>
    <m/>
    <m/>
    <m/>
    <m/>
    <m/>
    <s v="PJ04DEF00"/>
    <x v="1"/>
    <s v="software"/>
    <s v="hm_izaki_ki"/>
    <s v="23PF A14é–‹ç™ºå‘ã‘ä¸å…·åˆç®¡ç†_x000d__x000a_23PF Defect management for A14 development_x000d__x000a_"/>
    <m/>
  </r>
  <r>
    <x v="0"/>
    <s v="PJ04DEF00-6281"/>
    <n v="614060"/>
    <s v="[System UI] &quot;FM&quot; screen is displayed when &quot;Back&quot; button is selected from MCS while &quot;Phone&quot; screen is active"/>
    <s v="kpt_saraiya_ac"/>
    <x v="5"/>
    <s v="Waiting"/>
    <x v="410"/>
    <x v="1"/>
    <s v="LRT -&gt; Out-of-Test Case Detection"/>
    <s v="30AY"/>
    <s v="A13_A14_OSV"/>
    <s v="A14_OSV"/>
    <s v="A14OSV_INFLOW_WK41"/>
    <s v="A14SU1_triage_to_su3"/>
    <s v="R7414_LRT"/>
    <m/>
    <m/>
    <m/>
    <m/>
    <m/>
    <m/>
    <m/>
    <m/>
    <m/>
    <m/>
    <m/>
    <m/>
    <m/>
    <m/>
    <m/>
    <s v="PJ04DEF00"/>
    <x v="1"/>
    <s v="software"/>
    <s v="hm_izaki_ki"/>
    <s v="23PF A14é–‹ç™ºå‘ã‘ä¸å…·åˆç®¡ç†_x000d__x000a_23PF Defect management for A14 development_x000d__x000a_"/>
    <m/>
  </r>
  <r>
    <x v="0"/>
    <s v="PJ04DEF00-6257"/>
    <n v="613746"/>
    <s v="[System UI] Bluetooth disable confirmation popup is not terminated when Google Assistant VR is initiated from MCS"/>
    <s v="kpt_rane_sh"/>
    <x v="3"/>
    <s v="CLOSED"/>
    <x v="411"/>
    <x v="1"/>
    <s v="LRT -&gt; Out-of-Test Case Detection"/>
    <s v="3BMA"/>
    <s v="DVT_InScope"/>
    <s v="DVT_KPIT_ConfirmationOK"/>
    <s v="KPIT_Export"/>
    <s v="KPIT_WK42_Out"/>
    <s v="R1412_LRT"/>
    <s v="Target_A14-13VF-SU1"/>
    <s v="Target_A14-SU1"/>
    <m/>
    <m/>
    <m/>
    <m/>
    <m/>
    <m/>
    <m/>
    <m/>
    <m/>
    <m/>
    <m/>
    <m/>
    <m/>
    <s v="PJ04DEF00"/>
    <x v="1"/>
    <s v="software"/>
    <s v="hm_izaki_ki"/>
    <s v="23PF A14é–‹ç™ºå‘ã‘ä¸å…·åˆç®¡ç†_x000d__x000a_23PF Defect management for A14 development_x000d__x000a_"/>
    <m/>
  </r>
  <r>
    <x v="0"/>
    <s v="PJ04DEF00-6236"/>
    <n v="612530"/>
    <s v="[KEY] &quot;Choose input method&quot; popup is not dismissed when disconnecting the USB device from ICB"/>
    <s v="kpt_saraiya_ac"/>
    <x v="6"/>
    <s v="BLOCK FIXING VALIDATION"/>
    <x v="412"/>
    <x v="1"/>
    <s v="LRT -&gt; Out-of-Test Case Detection"/>
    <s v="30AY"/>
    <s v="A13_A14_OSV"/>
    <s v="A14_OSV"/>
    <s v="A14OSV_INFLOW_WK41"/>
    <s v="A14OSV_OUTFLOW_WK42"/>
    <s v="A14SU1_triage_to_su3"/>
    <s v="KPIT_WK42_Out"/>
    <s v="R7414_LRT"/>
    <m/>
    <m/>
    <m/>
    <m/>
    <m/>
    <m/>
    <m/>
    <m/>
    <m/>
    <m/>
    <m/>
    <m/>
    <m/>
    <s v="PJ04DEF00"/>
    <x v="1"/>
    <s v="software"/>
    <s v="hm_izaki_ki"/>
    <s v="23PF A14é–‹ç™ºå‘ã‘ä¸å…·åˆç®¡ç†_x000d__x000a_23PF Defect management for A14 development_x000d__x000a_"/>
    <m/>
  </r>
  <r>
    <x v="0"/>
    <s v="PJ04DEF00-6235"/>
    <n v="612451"/>
    <s v="[MCS] &quot;Back&quot; button is stuck and not operable when selected from MCS while &quot;Profiles&quot; screen is active"/>
    <s v="kpt_saraiya_ac"/>
    <x v="2"/>
    <s v="Waiting"/>
    <x v="413"/>
    <x v="1"/>
    <s v="LRT -&gt; Out-of-Test Case Detection"/>
    <s v="3BMA"/>
    <s v="A13_A14_OSV"/>
    <s v="A14_OSV"/>
    <s v="A14OSV_INFLOW_WK41"/>
    <s v="A14SU1_triage_to_su3"/>
    <s v="R7414_LRT"/>
    <m/>
    <m/>
    <m/>
    <m/>
    <m/>
    <m/>
    <m/>
    <m/>
    <m/>
    <m/>
    <m/>
    <m/>
    <m/>
    <m/>
    <m/>
    <s v="PJ04DEF00"/>
    <x v="1"/>
    <s v="software"/>
    <s v="hm_izaki_ki"/>
    <s v="23PF A14é–‹ç™ºå‘ã‘ä¸å…·åˆç®¡ç†_x000d__x000a_23PF Defect management for A14 development_x000d__x000a_"/>
    <m/>
  </r>
  <r>
    <x v="0"/>
    <s v="PJ04DEF00-6234"/>
    <n v="612523"/>
    <s v="[System UI] &quot;Home&quot; screen is displayed when &quot;Back&quot; button is selected from MCS while &quot;Date &amp; Time&quot; screen is active "/>
    <s v="kpt_saraiya_ac"/>
    <x v="5"/>
    <s v="Waiting"/>
    <x v="414"/>
    <x v="1"/>
    <s v="LRT -&gt; Out-of-Test Case Detection"/>
    <s v="3A0W"/>
    <s v="A13_A14_OSV"/>
    <s v="A14_OSV"/>
    <s v="A14OSV_INFLOW_WK41"/>
    <s v="A14SU1_triage_to_su3"/>
    <s v="R7414_LRT"/>
    <m/>
    <m/>
    <m/>
    <m/>
    <m/>
    <m/>
    <m/>
    <m/>
    <m/>
    <m/>
    <m/>
    <m/>
    <m/>
    <m/>
    <m/>
    <s v="PJ04DEF00"/>
    <x v="1"/>
    <s v="software"/>
    <s v="hm_izaki_ki"/>
    <s v="23PF A14é–‹ç™ºå‘ã‘ä¸å…·åˆç®¡ç†_x000d__x000a_23PF Defect management for A14 development_x000d__x000a_"/>
    <m/>
  </r>
  <r>
    <x v="0"/>
    <s v="PJ04DEF00-6231"/>
    <n v="612418"/>
    <s v="[SUW] &quot;Set up a profile lock&quot; screen is displayed when CarPlay Siri is terminated automatically on &quot;Choose your PIN&quot; screen"/>
    <s v="kpt_rane_sh"/>
    <x v="3"/>
    <s v="CLOSED"/>
    <x v="415"/>
    <x v="1"/>
    <s v="LRT -&gt; Out-of-Test Case Detection"/>
    <s v="3BMA"/>
    <s v="A13LegacyDefect"/>
    <s v="DVT_OutOfScope"/>
    <s v="KPIT_Export"/>
    <s v="KPIT_WK44_Out"/>
    <s v="KPIT_WK44_Planned"/>
    <s v="R1412_LRT"/>
    <s v="SetupWizard"/>
    <m/>
    <m/>
    <m/>
    <m/>
    <m/>
    <m/>
    <m/>
    <m/>
    <m/>
    <m/>
    <m/>
    <m/>
    <m/>
    <s v="PJ04DEF00"/>
    <x v="1"/>
    <s v="software"/>
    <s v="hm_izaki_ki"/>
    <s v="23PF A14é–‹ç™ºå‘ã‘ä¸å…·åˆç®¡ç†_x000d__x000a_23PF Defect management for A14 development_x000d__x000a_"/>
    <m/>
  </r>
  <r>
    <x v="0"/>
    <s v="PJ04DEF00-6228"/>
    <n v="612397"/>
    <s v="[SPCCP] CarPlay Siri is not initiated on ICB when launched from device side while Google Assistant is active"/>
    <s v="kpt_dhande_ga"/>
    <x v="3"/>
    <s v="Waiting"/>
    <x v="416"/>
    <x v="1"/>
    <s v="LRT -&gt; Out-of-Test Case Detection"/>
    <s v="3BMA"/>
    <s v="R1412_LRT"/>
    <m/>
    <m/>
    <m/>
    <m/>
    <m/>
    <m/>
    <m/>
    <m/>
    <m/>
    <m/>
    <m/>
    <m/>
    <m/>
    <m/>
    <m/>
    <m/>
    <m/>
    <m/>
    <m/>
    <s v="PJ04DEF00"/>
    <x v="1"/>
    <s v="software"/>
    <s v="hm_izaki_ki"/>
    <s v="23PF A14é–‹ç™ºå‘ã‘ä¸å…·åˆç®¡ç†_x000d__x000a_23PF Defect management for A14 development_x000d__x000a_"/>
    <m/>
  </r>
  <r>
    <x v="0"/>
    <s v="PJ04DEF00-6227"/>
    <n v="612268"/>
    <s v="[IVI] &quot;Allow Vendor Extension service to access this device's location?&quot;  popup is Flickers when &quot;back&quot; button is selected"/>
    <s v="kpt_reddy_ke"/>
    <x v="7"/>
    <s v="CLOSED"/>
    <x v="417"/>
    <x v="2"/>
    <s v="LRT -&gt; Out-of-Test Case Detection"/>
    <s v="2026_Sprint2_Planned"/>
    <s v="3BMA"/>
    <s v="A13_A14_OSV"/>
    <s v="A13LegacyDefect"/>
    <s v="A14_OSV"/>
    <s v="A14OSV_INFLOW_WK41"/>
    <s v="A14OSV_OUTFLOW_2026_WK5"/>
    <s v="A14SU1_triage_not_applicable"/>
    <s v="KPIT_2026_WK05_Out"/>
    <s v="KPIT_Export"/>
    <s v="OSV_DVT_OutOfScope"/>
    <s v="R7414_LRT"/>
    <s v="SourceoftheSameCaseID:PJ04DEF00-2724"/>
    <s v="åŒä»¶_Wonâ€™tFix"/>
    <m/>
    <m/>
    <m/>
    <m/>
    <m/>
    <m/>
    <m/>
    <s v="PJ04DEF00"/>
    <x v="1"/>
    <s v="software"/>
    <s v="hm_izaki_ki"/>
    <s v="23PF A14é–‹ç™ºå‘ã‘ä¸å…·åˆç®¡ç†_x000d__x000a_23PF Defect management for A14 development_x000d__x000a_"/>
    <m/>
  </r>
  <r>
    <x v="0"/>
    <s v="PJ04DEF00-6220"/>
    <n v="611896"/>
    <s v="[SPCCP] CarPlay outgoing calling screen is displayed twice when outgoing call is initiated from Recents call list of CarPlay"/>
    <s v="kpt_saraiya_ac"/>
    <x v="13"/>
    <s v="Waiting"/>
    <x v="418"/>
    <x v="2"/>
    <s v="LRT -&gt; Out-of-Test Case Detection"/>
    <s v="30AY"/>
    <s v="A13_A14_OSV"/>
    <s v="A14_OSV"/>
    <s v="A14OSV_INFLOW_WK40"/>
    <s v="R7414_LRT"/>
    <m/>
    <m/>
    <m/>
    <m/>
    <m/>
    <m/>
    <m/>
    <m/>
    <m/>
    <m/>
    <m/>
    <m/>
    <m/>
    <m/>
    <m/>
    <m/>
    <s v="PJ04DEF00"/>
    <x v="1"/>
    <s v="software"/>
    <s v="hm_izaki_ki"/>
    <s v="23PF A14é–‹ç™ºå‘ã‘ä¸å…·åˆç®¡ç†_x000d__x000a_23PF Defect management for A14 development_x000d__x000a_"/>
    <m/>
  </r>
  <r>
    <x v="0"/>
    <s v="PJ04DEF00-6204"/>
    <n v="610969"/>
    <s v="[System UI] Password field is hidden behind software keyboard when password input area is selected from Wifi setting screen"/>
    <s v="kpt_rane_sh"/>
    <x v="3"/>
    <s v="[IN INVESTIGATING]APPLY FOR CLOSE"/>
    <x v="419"/>
    <x v="2"/>
    <s v="LRT -&gt; Out-of-Test Case Detection"/>
    <s v="30AA"/>
    <s v="A13LegacyDefect"/>
    <s v="A14OSV_SourceoftheSameCase"/>
    <s v="DVT_OutOfScope"/>
    <s v="KPIT_Export"/>
    <s v="KPIT_WK42_Out"/>
    <s v="R1412_LRT"/>
    <m/>
    <m/>
    <m/>
    <m/>
    <m/>
    <m/>
    <m/>
    <m/>
    <m/>
    <m/>
    <m/>
    <m/>
    <m/>
    <m/>
    <s v="PJ04DEF00"/>
    <x v="1"/>
    <s v="software"/>
    <s v="hm_izaki_ki"/>
    <s v="23PF A14é–‹ç™ºå‘ã‘ä¸å…·åˆç®¡ç†_x000d__x000a_23PF Defect management for A14 development_x000d__x000a_"/>
    <m/>
  </r>
  <r>
    <x v="0"/>
    <s v="PJ04DEF00-6203"/>
    <n v="610968"/>
    <s v="[SPCAA] Black screen is displayed on A-zone when &quot;Android Auto&quot; app shortcut is selected from MCS while native outgoing call screen is active"/>
    <s v="kpt_rane_sh"/>
    <x v="3"/>
    <s v="CLOSED"/>
    <x v="420"/>
    <x v="3"/>
    <s v="LRT -&gt; Out-of-Test Case Detection"/>
    <s v="3BMA"/>
    <s v="A13LegacyDefect"/>
    <s v="A14OSV_SourceoftheSameCase"/>
    <s v="DVT_OutOfScope"/>
    <s v="KPIT_WK47_Out"/>
    <s v="KPIT_WK47_Planned"/>
    <s v="R1412_LRT"/>
    <m/>
    <m/>
    <m/>
    <m/>
    <m/>
    <m/>
    <m/>
    <m/>
    <m/>
    <m/>
    <m/>
    <m/>
    <m/>
    <m/>
    <s v="PJ04DEF00"/>
    <x v="1"/>
    <s v="software"/>
    <s v="hm_izaki_ki"/>
    <s v="23PF A14é–‹ç™ºå‘ã‘ä¸å…·åˆç®¡ç†_x000d__x000a_23PF Defect management for A14 development_x000d__x000a_"/>
    <m/>
  </r>
  <r>
    <x v="0"/>
    <s v="PJ04DEF00-6186"/>
    <n v="610328"/>
    <s v="[MCS] Black screen is displayed on A-Zone for 2 minutes while switching between Google assistant, CarPlay and FM from MCS"/>
    <s v="kpt_joarder_so"/>
    <x v="13"/>
    <s v="BLOCK FIXING VALIDATION"/>
    <x v="421"/>
    <x v="3"/>
    <s v="LRT -&gt; Out-of-Test Case Detection"/>
    <s v="30AY"/>
    <s v="A13_A14_OSV"/>
    <s v="A14_OSV"/>
    <s v="A14OSV_INFLOW_WK40"/>
    <s v="A14OSV_OUTFLOW_WK41"/>
    <s v="KPIT_WK41_Out"/>
    <s v="PJ05DEF00æ¨ªå±•æ¸ˆ"/>
    <s v="R7414_LRT"/>
    <s v="SourceoftheSameCaseID:PJ04DEF00-5720"/>
    <m/>
    <m/>
    <m/>
    <m/>
    <m/>
    <m/>
    <m/>
    <m/>
    <m/>
    <m/>
    <m/>
    <m/>
    <s v="PJ04DEF00"/>
    <x v="1"/>
    <s v="software"/>
    <s v="hm_izaki_ki"/>
    <s v="23PF A14é–‹ç™ºå‘ã‘ä¸å…·åˆç®¡ç†_x000d__x000a_23PF Defect management for A14 development_x000d__x000a_"/>
    <m/>
  </r>
  <r>
    <x v="0"/>
    <s v="PJ04DEF00-6185"/>
    <n v="610423"/>
    <s v="[System UI] Privacy list screen automatically scrolls down when google assistant voice chrome popup is terminated"/>
    <s v="kpt_kumar_pi"/>
    <x v="1"/>
    <s v="CLOSED"/>
    <x v="422"/>
    <x v="2"/>
    <s v="LRT -&gt; Out-of-Test Case Detection"/>
    <s v="30AA"/>
    <s v="DVT_InScope"/>
    <s v="DVT_KPIT_ConfirmationOK"/>
    <s v="KPIT_Export"/>
    <s v="KPIT_WK41_Out"/>
    <s v="R1412_LRT"/>
    <m/>
    <m/>
    <m/>
    <m/>
    <m/>
    <m/>
    <m/>
    <m/>
    <m/>
    <m/>
    <m/>
    <m/>
    <m/>
    <m/>
    <m/>
    <s v="PJ04DEF00"/>
    <x v="1"/>
    <s v="software"/>
    <s v="hm_izaki_ki"/>
    <s v="23PF A14é–‹ç™ºå‘ã‘ä¸å…·åˆç®¡ç†_x000d__x000a_23PF Defect management for A14 development_x000d__x000a_"/>
    <m/>
  </r>
  <r>
    <x v="0"/>
    <s v="PJ04DEF00-6176"/>
    <n v="610060"/>
    <s v="[SPCCP] Wireless CarPlay Projection Screen is not launched when ongoing call is switched from BT to Carplay from manage device connections screen"/>
    <s v="kpt_saraiya_ac"/>
    <x v="14"/>
    <s v="Waiting"/>
    <x v="423"/>
    <x v="1"/>
    <s v="LRT -&gt; Out-of-Test Case Detection"/>
    <s v="3BHA"/>
    <s v="A13_A14_OSV"/>
    <s v="A14_OSV"/>
    <s v="A14OSV_INFLOW_WK40"/>
    <s v="R7414_LRT"/>
    <m/>
    <m/>
    <m/>
    <m/>
    <m/>
    <m/>
    <m/>
    <m/>
    <m/>
    <m/>
    <m/>
    <m/>
    <m/>
    <m/>
    <m/>
    <m/>
    <s v="PJ04DEF00"/>
    <x v="1"/>
    <s v="software"/>
    <s v="hm_izaki_ki"/>
    <s v="23PF A14é–‹ç™ºå‘ã‘ä¸å…·åˆç®¡ç†_x000d__x000a_23PF Defect management for A14 development_x000d__x000a_"/>
    <m/>
  </r>
  <r>
    <x v="0"/>
    <s v="PJ04DEF00-6173"/>
    <n v="610030"/>
    <s v="[PRM] Owner profile remains logged in when user switching is performed from Owner -&gt; Guest"/>
    <s v="kpt_nandyala_sa"/>
    <x v="0"/>
    <s v="CLOSE CONFIRMATION"/>
    <x v="424"/>
    <x v="3"/>
    <s v="LRT -&gt; Out-of-Test Case Detection"/>
    <s v="3BMA"/>
    <s v="A13_A14_OSV"/>
    <s v="A14_OSV"/>
    <s v="A14OSV_INFLOW_WK40"/>
    <s v="A14OSV_OUTFLOW_WK41"/>
    <s v="DefectNotReproduced"/>
    <s v="KPIT_Export"/>
    <s v="KPIT_WK41_Out"/>
    <s v="OSV_DVT_OutOfScope"/>
    <s v="R7414_LRT"/>
    <s v="SourceoftheSameCaseID:PJ04DEF00-6331"/>
    <s v="åŒä»¶_Wonâ€™tFix"/>
    <m/>
    <m/>
    <m/>
    <m/>
    <m/>
    <m/>
    <m/>
    <m/>
    <m/>
    <s v="PJ04DEF00"/>
    <x v="1"/>
    <s v="software"/>
    <s v="hm_izaki_ki"/>
    <s v="23PF A14é–‹ç™ºå‘ã‘ä¸å…·åˆç®¡ç†_x000d__x000a_23PF Defect management for A14 development_x000d__x000a_"/>
    <m/>
  </r>
  <r>
    <x v="0"/>
    <s v="PJ04DEF00-6167"/>
    <n v="609759"/>
    <s v="[SPCCP] CarPlay incoming call screen is displayed after a second when Home icon is selected on CarPlay projection screen"/>
    <s v="kpt_saraiya_ac"/>
    <x v="15"/>
    <s v="Waiting"/>
    <x v="425"/>
    <x v="1"/>
    <s v="LRT -&gt; Out-of-Test Case Detection"/>
    <s v="30AY"/>
    <s v="A13_A14_OSV"/>
    <s v="A14_OSV"/>
    <s v="A14OSV_INFLOW_WK40"/>
    <s v="R7414_LRT"/>
    <m/>
    <m/>
    <m/>
    <m/>
    <m/>
    <m/>
    <m/>
    <m/>
    <m/>
    <m/>
    <m/>
    <m/>
    <m/>
    <m/>
    <m/>
    <m/>
    <s v="PJ04DEF00"/>
    <x v="1"/>
    <s v="software"/>
    <s v="hm_izaki_ki"/>
    <s v="23PF A14é–‹ç™ºå‘ã‘ä¸å…·åˆç®¡ç†_x000d__x000a_23PF Defect management for A14 development_x000d__x000a_"/>
    <m/>
  </r>
  <r>
    <x v="0"/>
    <s v="PJ04DEF00-6162"/>
    <n v="609413"/>
    <s v="[Internavi (KJ)] &quot;Authentication with the server failed&quot; popup flickers when pressed on back button from MCS while Internavi top screen is active"/>
    <s v="kpt_joarder_so"/>
    <x v="8"/>
    <s v="IN INVESTIGATING"/>
    <x v="426"/>
    <x v="2"/>
    <s v="LRT -&gt; Out-of-Test Case Detection"/>
    <s v="2026_Sprint2_Planned"/>
    <s v="30AY"/>
    <s v="A13_A14_OSV"/>
    <s v="A14_OSV"/>
    <s v="A14OSV_INFLOW_WK40"/>
    <s v="A14SU1_triage_to_su2"/>
    <s v="KPIT_2026_WK08_Planned"/>
    <s v="KPIT_Export"/>
    <s v="R7414_LRT"/>
    <m/>
    <m/>
    <m/>
    <m/>
    <m/>
    <m/>
    <m/>
    <m/>
    <m/>
    <m/>
    <m/>
    <m/>
    <s v="PJ04DEF00"/>
    <x v="1"/>
    <s v="software"/>
    <s v="hm_izaki_ki"/>
    <s v="23PF A14é–‹ç™ºå‘ã‘ä¸å…·åˆç®¡ç†_x000d__x000a_23PF Defect management for A14 development_x000d__x000a_"/>
    <m/>
  </r>
  <r>
    <x v="0"/>
    <s v="PJ04DEF00-6160"/>
    <n v="609334"/>
    <s v="[LNG] The text &quot;Select user account&quot; and &quot;Password&quot; in password field on lock screen are not translated to selected language when the language is changed from English to PortuguÃªs"/>
    <s v="kpt_saraiya_ac"/>
    <x v="9"/>
    <s v="Waiting"/>
    <x v="427"/>
    <x v="2"/>
    <s v="LRT -&gt; Out-of-Test Case Detection"/>
    <s v="30AY"/>
    <s v="A13_A14_OSV"/>
    <s v="A14_OSV"/>
    <s v="A14OSV_INFLOW_WK40"/>
    <s v="A14SU1_triage_to_su3"/>
    <s v="R7414_LRT"/>
    <m/>
    <m/>
    <m/>
    <m/>
    <m/>
    <m/>
    <m/>
    <m/>
    <m/>
    <m/>
    <m/>
    <m/>
    <m/>
    <m/>
    <m/>
    <s v="PJ04DEF00"/>
    <x v="1"/>
    <s v="software"/>
    <s v="hm_izaki_ki"/>
    <s v="23PF A14é–‹ç™ºå‘ã‘ä¸å…·åˆç®¡ç†_x000d__x000a_23PF Defect management for A14 development_x000d__x000a_"/>
    <m/>
  </r>
  <r>
    <x v="0"/>
    <s v="PJ04DEF00-6159"/>
    <n v="609406"/>
    <s v="[SPCCP] Black screen is displayed for a moment on A-zone and B-zone when CarPlay navigation screen is launched from B-zone while MCS Customization screen is active"/>
    <s v="kpt_saraiya_ac"/>
    <x v="9"/>
    <s v="Waiting"/>
    <x v="428"/>
    <x v="1"/>
    <s v="LRT -&gt; Out-of-Test Case Detection"/>
    <s v="30AY"/>
    <s v="A13_A14_OSV"/>
    <s v="A14_OSV"/>
    <s v="A14OSV_INFLOW_WK40"/>
    <s v="External_Factor"/>
    <s v="R7414_LRT"/>
    <m/>
    <m/>
    <m/>
    <m/>
    <m/>
    <m/>
    <m/>
    <m/>
    <m/>
    <m/>
    <m/>
    <m/>
    <m/>
    <m/>
    <m/>
    <s v="PJ04DEF00"/>
    <x v="1"/>
    <s v="software"/>
    <s v="hm_izaki_ki"/>
    <s v="23PF A14é–‹ç™ºå‘ã‘ä¸å…·åˆç®¡ç†_x000d__x000a_23PF Defect management for A14 development_x000d__x000a_"/>
    <m/>
  </r>
  <r>
    <x v="0"/>
    <s v="PJ04DEF00-6158"/>
    <n v="609404"/>
    <s v="[LNG] &quot;Google Play Protect&quot; notification in Notification list screen is displayed in Arabic language when current system language is set to English"/>
    <s v="kpt_shimpi_su"/>
    <x v="3"/>
    <s v="BLOCK FIXING VALIDATION"/>
    <x v="429"/>
    <x v="1"/>
    <s v="LRT -&gt; Out-of-Test Case Detection"/>
    <s v="30AA"/>
    <s v="KPIT_Export"/>
    <s v="KPIT_WK44_Out"/>
    <s v="R1412_LRT"/>
    <m/>
    <m/>
    <m/>
    <m/>
    <m/>
    <m/>
    <m/>
    <m/>
    <m/>
    <m/>
    <m/>
    <m/>
    <m/>
    <m/>
    <m/>
    <m/>
    <m/>
    <s v="PJ04DEF00"/>
    <x v="1"/>
    <s v="software"/>
    <s v="hm_izaki_ki"/>
    <s v="23PF A14é–‹ç™ºå‘ã‘ä¸å…·åˆç®¡ç†_x000d__x000a_23PF Defect management for A14 development_x000d__x000a_"/>
    <m/>
  </r>
  <r>
    <x v="0"/>
    <s v="PJ04DEF00-6157"/>
    <n v="609332"/>
    <s v="[PRM] &quot;Delete this profile?&quot; pop up stuck for ~2 Sec when &quot;Delete&quot; option is selected on popup"/>
    <s v="kpt_nayak_ar"/>
    <x v="14"/>
    <s v="CLOSED"/>
    <x v="430"/>
    <x v="2"/>
    <s v="LRT -&gt; Out-of-Test Case Detection"/>
    <s v="30AA"/>
    <s v="A14OSV_SourceoftheSameCase"/>
    <s v="DVT_OutOfScope"/>
    <s v="External_Factor"/>
    <s v="KPIT_Export"/>
    <s v="KPIT_WK46_Out"/>
    <s v="R1412_LRT"/>
    <m/>
    <m/>
    <m/>
    <m/>
    <m/>
    <m/>
    <m/>
    <m/>
    <m/>
    <m/>
    <m/>
    <m/>
    <m/>
    <m/>
    <s v="PJ04DEF00"/>
    <x v="1"/>
    <s v="software"/>
    <s v="hm_izaki_ki"/>
    <s v="23PF A14é–‹ç™ºå‘ã‘ä¸å…·åˆç®¡ç†_x000d__x000a_23PF Defect management for A14 development_x000d__x000a_"/>
    <m/>
  </r>
  <r>
    <x v="0"/>
    <s v="PJ04DEF00-6156"/>
    <n v="609402"/>
    <s v="[SUW] &quot;Back&quot; button from MCS is not operable on software keyboard &quot;Choose input method&quot; popup while &quot;Name your profile&quot; screen is active"/>
    <s v="kpt_rane_sh"/>
    <x v="3"/>
    <s v="CLOSED"/>
    <x v="431"/>
    <x v="1"/>
    <s v="LRT -&gt; Out-of-Test Case Detection"/>
    <s v="30AA"/>
    <s v="3BWT_UK_MP_triage_to_su3"/>
    <s v="A14SU1_triage_to_su3"/>
    <s v="DVT_InScope"/>
    <s v="DVT_KPIT_ConfirmationOK"/>
    <s v="KPIT_CR_Impact"/>
    <s v="KPIT_Export"/>
    <s v="KPIT_WK50_Out"/>
    <s v="R1412_LRT"/>
    <s v="SetupWizard"/>
    <m/>
    <m/>
    <m/>
    <m/>
    <m/>
    <m/>
    <m/>
    <m/>
    <m/>
    <m/>
    <m/>
    <s v="PJ04DEF00"/>
    <x v="1"/>
    <s v="software"/>
    <s v="hm_izaki_ki"/>
    <s v="23PF A14é–‹ç™ºå‘ã‘ä¸å…·åˆç®¡ç†_x000d__x000a_23PF Defect management for A14 development_x000d__x000a_"/>
    <m/>
  </r>
  <r>
    <x v="0"/>
    <s v="PJ04DEF00-6132"/>
    <n v="608649"/>
    <s v="[System UI] Bluetooth disable confirmation popup is not terminated when Google Assistant VR is initiated from MCS"/>
    <s v="kpt_saraiya_ac"/>
    <x v="6"/>
    <s v="Waiting"/>
    <x v="432"/>
    <x v="1"/>
    <s v="LRT -&gt; Out-of-Test Case Detection"/>
    <s v="30AY"/>
    <s v="A13_A14_OSV"/>
    <s v="A14_OSV"/>
    <s v="A14OSV_INFLOW_WK40"/>
    <s v="A14SU1_triage_to_su3"/>
    <s v="R7414_LRT"/>
    <m/>
    <m/>
    <m/>
    <m/>
    <m/>
    <m/>
    <m/>
    <m/>
    <m/>
    <m/>
    <m/>
    <m/>
    <m/>
    <m/>
    <m/>
    <s v="PJ04DEF00"/>
    <x v="1"/>
    <s v="software"/>
    <s v="hm_izaki_ki"/>
    <s v="23PF A14é–‹ç™ºå‘ã‘ä¸å…·åˆç®¡ç†_x000d__x000a_23PF Defect management for A14 development_x000d__x000a_"/>
    <m/>
  </r>
  <r>
    <x v="0"/>
    <s v="PJ04DEF00-6128"/>
    <n v="608487"/>
    <s v="[SPCCP] Black screen is displayed for a moment on A-Zone and B-Zone when call is initiated from remote phone while user switching is performed"/>
    <s v="kpt_saraiya_ac"/>
    <x v="9"/>
    <s v="Waiting"/>
    <x v="433"/>
    <x v="1"/>
    <s v="LRT -&gt; Out-of-Test Case Detection"/>
    <s v="3BHA"/>
    <s v="A13_A14_OSV"/>
    <s v="A14_OSV"/>
    <s v="A14OSV_INFLOW_WK40"/>
    <s v="R7414_LRT"/>
    <m/>
    <m/>
    <m/>
    <m/>
    <m/>
    <m/>
    <m/>
    <m/>
    <m/>
    <m/>
    <m/>
    <m/>
    <m/>
    <m/>
    <m/>
    <m/>
    <s v="PJ04DEF00"/>
    <x v="1"/>
    <s v="software"/>
    <s v="hm_izaki_ki"/>
    <s v="23PF A14é–‹ç™ºå‘ã‘ä¸å…·åˆç®¡ç†_x000d__x000a_23PF Defect management for A14 development_x000d__x000a_"/>
    <m/>
  </r>
  <r>
    <x v="0"/>
    <s v="PJ04DEF00-6124"/>
    <n v="608647"/>
    <s v="[SUW] &quot;Set up a profile lock&quot; screen is displayed when CarPlay Siri is terminated automatically on &quot;Choose your PIN&quot; screen"/>
    <s v="kpt_saraiya_ac"/>
    <x v="11"/>
    <s v="Waiting"/>
    <x v="434"/>
    <x v="1"/>
    <s v="LRT -&gt; Out-of-Test Case Detection"/>
    <s v="3BMA"/>
    <s v="A13_A14_OSV"/>
    <s v="A14_OSV"/>
    <s v="A14OSV_INFLOW_WK40"/>
    <s v="A14SU1_triage_to_su3"/>
    <s v="R7414_LRT"/>
    <s v="SetupWizard"/>
    <m/>
    <m/>
    <m/>
    <m/>
    <m/>
    <m/>
    <m/>
    <m/>
    <m/>
    <m/>
    <m/>
    <m/>
    <m/>
    <m/>
    <s v="PJ04DEF00"/>
    <x v="1"/>
    <s v="software"/>
    <s v="hm_izaki_ki"/>
    <s v="23PF A14é–‹ç™ºå‘ã‘ä¸å…·åˆç®¡ç†_x000d__x000a_23PF Defect management for A14 development_x000d__x000a_"/>
    <m/>
  </r>
  <r>
    <x v="0"/>
    <s v="PJ04DEF00-6109"/>
    <n v="606279"/>
    <s v="[SND] Latency with Background screen is observed for a moment before displaying &quot;Bass / Mid / Treble&quot; reset to default popup after terminating LWC interruption"/>
    <s v="kpt_saraiya_ac"/>
    <x v="6"/>
    <s v="Waiting"/>
    <x v="435"/>
    <x v="2"/>
    <s v="LRT -&gt; Out-of-Test Case Detection"/>
    <s v="30AY"/>
    <s v="A13_A14_OSV"/>
    <s v="A14_OSV"/>
    <s v="A14OSV_INFLOW_WK39"/>
    <s v="A14SU1_triage_to_su3"/>
    <s v="R7414_LRT"/>
    <m/>
    <m/>
    <m/>
    <m/>
    <m/>
    <m/>
    <m/>
    <m/>
    <m/>
    <m/>
    <m/>
    <m/>
    <m/>
    <m/>
    <m/>
    <s v="PJ04DEF00"/>
    <x v="1"/>
    <s v="software"/>
    <s v="hm_izaki_ki"/>
    <s v="23PF A14é–‹ç™ºå‘ã‘ä¸å…·åˆç®¡ç†_x000d__x000a_23PF Defect management for A14 development_x000d__x000a_"/>
    <m/>
  </r>
  <r>
    <x v="0"/>
    <s v="PJ04DEF00-6104"/>
    <n v="606261"/>
    <s v="[AMFM] YouTube Music is displayed when FM audio source is selected from Home screen"/>
    <s v="kpt_rajput_dh"/>
    <x v="0"/>
    <s v="BLOCK FIXING VALIDATION"/>
    <x v="436"/>
    <x v="1"/>
    <s v="OBU for OSV -&gt; LRT"/>
    <s v="3BMA"/>
    <s v="A13_A14_OSV"/>
    <s v="A14_OSV"/>
    <s v="A14OSV_INFLOW_WK39"/>
    <s v="A14OSV_OUTFLOW_WK41"/>
    <s v="KPIT_WK41_Out"/>
    <s v="R7414_LRT"/>
    <s v="SourceoftheSameCaseID:PJ04DEF00-4340"/>
    <m/>
    <m/>
    <m/>
    <m/>
    <m/>
    <m/>
    <m/>
    <m/>
    <m/>
    <m/>
    <m/>
    <m/>
    <m/>
    <s v="PJ04DEF00"/>
    <x v="1"/>
    <s v="software"/>
    <s v="hm_izaki_ki"/>
    <s v="23PF A14é–‹ç™ºå‘ã‘ä¸å…·åˆç®¡ç†_x000d__x000a_23PF Defect management for A14 development_x000d__x000a_"/>
    <m/>
  </r>
  <r>
    <x v="0"/>
    <s v="PJ04DEF00-6101"/>
    <n v="606257"/>
    <s v="[HFT] &quot;Alexa Settings&quot; screen is displayed for moment and then &quot;Alexa Music Playback&quot; screen is displayed when incoming call is ignored while &quot;Alexa Settings&quot; screen is active "/>
    <s v="kpt_saraiya_ac"/>
    <x v="5"/>
    <s v="Waiting"/>
    <x v="437"/>
    <x v="1"/>
    <s v="LRT -&gt; Out-of-Test Case Detection"/>
    <s v="3BMA"/>
    <s v="A13_A14_OSV"/>
    <s v="A14_OSV"/>
    <s v="A14OSV_INFLOW_WK40"/>
    <s v="A14SU1_triage_not_applicable"/>
    <s v="R7414_LRT"/>
    <m/>
    <m/>
    <m/>
    <m/>
    <m/>
    <m/>
    <m/>
    <m/>
    <m/>
    <m/>
    <m/>
    <m/>
    <m/>
    <m/>
    <m/>
    <s v="PJ04DEF00"/>
    <x v="1"/>
    <s v="software"/>
    <s v="hm_izaki_ki"/>
    <s v="23PF A14é–‹ç™ºå‘ã‘ä¸å…·åˆç®¡ç†_x000d__x000a_23PF Defect management for A14 development_x000d__x000a_"/>
    <m/>
  </r>
  <r>
    <x v="0"/>
    <s v="PJ04DEF00-6100"/>
    <n v="606147"/>
    <s v="[KEY] Screen flickers and Voice input screen is not displayed when microphone key is pressed on software keyboard"/>
    <s v="kpt_saraiya_ac"/>
    <x v="8"/>
    <s v="Waiting"/>
    <x v="438"/>
    <x v="1"/>
    <s v="LRT -&gt; Out-of-Test Case Detection"/>
    <s v="3BMA"/>
    <s v="A13_A14_OSV"/>
    <s v="A14_OSV"/>
    <s v="A14OSV_INFLOW_WK39"/>
    <s v="A14SU1_triage_to_su3"/>
    <s v="R7414_LRT"/>
    <m/>
    <m/>
    <m/>
    <m/>
    <m/>
    <m/>
    <m/>
    <m/>
    <m/>
    <m/>
    <m/>
    <m/>
    <m/>
    <m/>
    <m/>
    <s v="PJ04DEF00"/>
    <x v="1"/>
    <s v="software"/>
    <s v="hm_izaki_ki"/>
    <s v="23PF A14é–‹ç™ºå‘ã‘ä¸å…·åˆç®¡ç†_x000d__x000a_23PF Defect management for A14 development_x000d__x000a_"/>
    <m/>
  </r>
  <r>
    <x v="0"/>
    <s v="PJ04DEF00-6098"/>
    <n v="606228"/>
    <s v="[SUW] &quot;Finish Profile Setup&quot; option disappears when reenters into Manage Profile screen  after Back button is pressed on set-up wizard screen of Owner Profile"/>
    <s v="kpt_dhoke_pr"/>
    <x v="14"/>
    <s v="BLOCK FIXING VALIDATION"/>
    <x v="439"/>
    <x v="1"/>
    <s v="LRT -&gt; Out-of-Test Case Detection"/>
    <s v="3BHA"/>
    <s v="A13_A14_OSV"/>
    <s v="A14_OSV"/>
    <s v="A14OSV_INFLOW_WK39"/>
    <s v="A14OSV_OUTFLOW_2025_WK52"/>
    <s v="A14SU1_triage_to_su2"/>
    <s v="KPIT_WK52_Out"/>
    <s v="SetupWizard"/>
    <s v="SourceoftheSameCaseID:PJ04DEF00-6312"/>
    <m/>
    <m/>
    <m/>
    <m/>
    <m/>
    <m/>
    <m/>
    <m/>
    <m/>
    <m/>
    <m/>
    <m/>
    <s v="PJ04DEF00"/>
    <x v="1"/>
    <s v="software"/>
    <s v="hm_izaki_ki"/>
    <s v="23PF A14é–‹ç™ºå‘ã‘ä¸å…·åˆç®¡ç†_x000d__x000a_23PF Defect management for A14 development_x000d__x000a_"/>
    <m/>
  </r>
  <r>
    <x v="0"/>
    <s v="PJ04DEF00-6093"/>
    <n v="606063"/>
    <s v="[System UI] Security screen is displayed instead of FM screen when back button is pressed after owner is logged in with valid password"/>
    <s v="kpt_saraiya_ac"/>
    <x v="14"/>
    <s v="Waiting"/>
    <x v="440"/>
    <x v="1"/>
    <s v="LRT -&gt; Out-of-Test Case Detection"/>
    <s v="3BHA"/>
    <s v="A13_A14_OSV"/>
    <s v="A14_OSV"/>
    <s v="A14OSV_INFLOW_WK39"/>
    <s v="A14SU1_triage_to_su3"/>
    <s v="R7414_LRT"/>
    <m/>
    <m/>
    <m/>
    <m/>
    <m/>
    <m/>
    <m/>
    <m/>
    <m/>
    <m/>
    <m/>
    <m/>
    <m/>
    <m/>
    <m/>
    <s v="PJ04DEF00"/>
    <x v="1"/>
    <s v="software"/>
    <s v="hm_izaki_ki"/>
    <s v="23PF A14é–‹ç™ºå‘ã‘ä¸å…·åˆç®¡ç†_x000d__x000a_23PF Defect management for A14 development_x000d__x000a_"/>
    <m/>
  </r>
  <r>
    <x v="0"/>
    <s v="PJ04DEF00-6090"/>
    <n v="605772"/>
    <s v="[System UI] General Settings app shortcut in MCS is not retaining in Highlighted state while transition to Wifi Screen from Connections Screen"/>
    <s v="kpt_prasad_ra"/>
    <x v="10"/>
    <s v="CLOSE CONFIRMATION"/>
    <x v="441"/>
    <x v="2"/>
    <s v="LRT -&gt; Out-of-Test Case Detection"/>
    <s v="3BMA"/>
    <s v="A13_A14_OSV"/>
    <s v="A14_OSV"/>
    <s v="A14Degrade"/>
    <s v="A14OSV_INFLOW_WK39"/>
    <s v="A14OSV_OUTFLOW_WK40"/>
    <s v="KPIT_WK40_Out"/>
    <s v="LRT_Automation"/>
    <s v="OSV_DVT_InScope"/>
    <s v="R7414_LRT"/>
    <s v="SourceoftheSameCaseID:PJ04DEF00-5797"/>
    <m/>
    <m/>
    <m/>
    <m/>
    <m/>
    <m/>
    <m/>
    <m/>
    <m/>
    <m/>
    <s v="PJ04DEF00"/>
    <x v="1"/>
    <s v="software"/>
    <s v="hm_izaki_ki"/>
    <s v="23PF A14é–‹ç™ºå‘ã‘ä¸å…·åˆç®¡ç†_x000d__x000a_23PF Defect management for A14 development_x000d__x000a_"/>
    <m/>
  </r>
  <r>
    <x v="0"/>
    <s v="PJ04DEF00-6087"/>
    <n v="605746"/>
    <s v="[SPCAA] Black screen is displayed for 3 seconds followed by Android Auto projection screen when Android Auto VR is initiated using Steering wheel switch while DTV top screen is active"/>
    <s v="kpt_patil_di"/>
    <x v="13"/>
    <s v="CLOSED"/>
    <x v="442"/>
    <x v="3"/>
    <s v="LRT -&gt; Out-of-Test Case Detection"/>
    <s v="30AY"/>
    <s v="A13_A14_OSV"/>
    <s v="A13LegacyDefect"/>
    <s v="A14_OSV"/>
    <s v="A14NL_ISSUE"/>
    <s v="A14OSV_INFLOW_WK39"/>
    <s v="A14OSV_OUTFLOW_2025_WK52"/>
    <s v="KPIT_Export"/>
    <s v="KPIT_WK52_Out"/>
    <s v="OSV_DVT_OutOfScope"/>
    <s v="R7414_LRT"/>
    <m/>
    <m/>
    <m/>
    <m/>
    <m/>
    <m/>
    <m/>
    <m/>
    <m/>
    <m/>
    <s v="PJ04DEF00"/>
    <x v="1"/>
    <s v="software"/>
    <s v="hm_izaki_ki"/>
    <s v="23PF A14é–‹ç™ºå‘ã‘ä¸å…·åˆç®¡ç†_x000d__x000a_23PF Defect management for A14 development_x000d__x000a_"/>
    <m/>
  </r>
  <r>
    <x v="0"/>
    <s v="PJ04DEF00-6085"/>
    <n v="605548"/>
    <s v="[IVI] &quot;Send feedback to Google&quot; screen is flickered for a moment and Back button remains highlighted for few seconds when Back operation is performed after &quot;Send feedback to Google&quot; is selected on Google settings screen"/>
    <s v="kpt_raj_ri"/>
    <x v="9"/>
    <s v="BLOCK FIXING VALIDATION"/>
    <x v="443"/>
    <x v="1"/>
    <s v="LRT -&gt; Out-of-Test Case Detection"/>
    <s v="2026_Sprint2_Planned"/>
    <s v="30AY"/>
    <s v="A13_A14_OSV"/>
    <s v="A14_OSV"/>
    <s v="A14OSV_INFLOW_WK39"/>
    <s v="A14OSV_OUTFLOW_2026_WK6"/>
    <s v="A14SU1_triage_not_applicable"/>
    <s v="KPIT_2026_WK06_Out"/>
    <s v="KPIT_Export"/>
    <s v="R7414_LRT"/>
    <s v="SourceoftheSameCaseID:PJ04DEF00-5928"/>
    <m/>
    <m/>
    <m/>
    <m/>
    <m/>
    <m/>
    <m/>
    <m/>
    <m/>
    <m/>
    <s v="PJ04DEF00"/>
    <x v="1"/>
    <s v="software"/>
    <s v="hm_izaki_ki"/>
    <s v="23PF A14é–‹ç™ºå‘ã‘ä¸å…·åˆç®¡ç†_x000d__x000a_23PF Defect management for A14 development_x000d__x000a_"/>
    <m/>
  </r>
  <r>
    <x v="0"/>
    <s v="PJ04DEF00-6083"/>
    <n v="605546"/>
    <s v="[PRM] &quot;Android is starting&quot; screen is displayed continuously when profile is switched from Owner to Guest"/>
    <s v="kpt_lucky_md"/>
    <x v="8"/>
    <s v="CLOSED"/>
    <x v="444"/>
    <x v="0"/>
    <s v="LRT -&gt; Out-of-Test Case Detection"/>
    <s v="30AY"/>
    <s v="A13_A14_OSV"/>
    <s v="A14_OSV"/>
    <s v="A14OSV_INFLOW_WK39"/>
    <s v="A14OSV_OUTFLOW_WK44"/>
    <s v="KPIT_Export"/>
    <s v="KPIT_WK44_Out"/>
    <s v="OSV_DVT_OutOfScope"/>
    <s v="PA_ISSUE_LOGIN"/>
    <s v="PA_ISSUE_LOGIN_Lv5"/>
    <s v="PA_ISSUE_LOGIN_testcase_confirm"/>
    <s v="PA_ISSUE_LOGIN_testcase_none"/>
    <s v="R7414_LRT"/>
    <s v="SourceoftheSameCaseID:PJ04DEF00-6041"/>
    <s v="åŒä»¶_Wonâ€™tFix"/>
    <m/>
    <m/>
    <m/>
    <m/>
    <m/>
    <m/>
    <s v="PJ04DEF00"/>
    <x v="1"/>
    <s v="software"/>
    <s v="hm_izaki_ki"/>
    <s v="23PF A14é–‹ç™ºå‘ã‘ä¸å…·åˆç®¡ç†_x000d__x000a_23PF Defect management for A14 development_x000d__x000a_"/>
    <m/>
  </r>
  <r>
    <x v="0"/>
    <s v="PJ04DEF00-6079"/>
    <n v="605626"/>
    <s v="[System UI] &quot;Factory data reset&quot; popup is displayed after disengaging LWC which was engaged on &quot;Factory data reset confirmation&quot; popup"/>
    <s v="kpt_gahile_pr"/>
    <x v="10"/>
    <s v="CLOSED"/>
    <x v="445"/>
    <x v="2"/>
    <s v="LRT -&gt; Out-of-Test Case Detection"/>
    <s v="30AY"/>
    <s v="A13_A14_OSV"/>
    <s v="A14_OSV"/>
    <s v="A14OSV_INFLOW_WK39"/>
    <s v="A14OSV_OUTFLOW_WK40"/>
    <s v="KPIT_CR_Impact"/>
    <s v="KPIT_WK40_Out"/>
    <s v="OSV_DVT_InScope"/>
    <s v="OSVDVT_KPIT_ConfirmationOK"/>
    <s v="R7414_LRT"/>
    <s v="SourceoftheSameCaseID:PJ04DEF00-6018"/>
    <m/>
    <m/>
    <m/>
    <m/>
    <m/>
    <m/>
    <m/>
    <m/>
    <m/>
    <m/>
    <s v="PJ04DEF00"/>
    <x v="1"/>
    <s v="software"/>
    <s v="hm_izaki_ki"/>
    <s v="23PF A14é–‹ç™ºå‘ã‘ä¸å…·åˆç®¡ç†_x000d__x000a_23PF Defect management for A14 development_x000d__x000a_"/>
    <m/>
  </r>
  <r>
    <x v="0"/>
    <s v="PJ04DEF00-6076"/>
    <n v="605535"/>
    <s v="[SUW] &quot;Confirm your password&quot; screen is displayed instead of &quot;Choose your password&quot; screen when &quot;Use a password&quot; option is selected on &quot;Setup a profile lock&quot; screen"/>
    <s v="kpt_nandyala_sa"/>
    <x v="11"/>
    <s v="BLOCK FIXING VALIDATION"/>
    <x v="446"/>
    <x v="1"/>
    <s v="LRT -&gt; Out-of-Test Case Detection"/>
    <s v="3BMA"/>
    <s v="A13_A14_OSV"/>
    <s v="A14_OSV"/>
    <s v="A14OSV_INFLOW_WK39"/>
    <s v="A14OSV_OUTFLOW_2026_WK2"/>
    <s v="A14SU1_triage_to_su2"/>
    <s v="KPIT_2026_WK02_Out"/>
    <s v="KPIT_Export"/>
    <s v="R7414_LRT"/>
    <s v="SetupWizard"/>
    <s v="SourceoftheSameCaseID:PJ04DEF00-5906"/>
    <m/>
    <m/>
    <m/>
    <m/>
    <m/>
    <m/>
    <m/>
    <m/>
    <m/>
    <m/>
    <s v="PJ04DEF00"/>
    <x v="1"/>
    <s v="software"/>
    <s v="hm_izaki_ki"/>
    <s v="23PF A14é–‹ç™ºå‘ã‘ä¸å…·åˆç®¡ç†_x000d__x000a_23PF Defect management for A14 development_x000d__x000a_"/>
    <m/>
  </r>
  <r>
    <x v="0"/>
    <s v="PJ04DEF00-6068"/>
    <n v="604883"/>
    <s v="[SUW] &quot;Back&quot; button from MCS is not operable on software keyboard  &quot;Choose input method&quot; popup while &quot;Name your profile&quot; screen is active"/>
    <s v="kpt_gahile_pr"/>
    <x v="10"/>
    <s v="CLOSED"/>
    <x v="447"/>
    <x v="1"/>
    <s v="LRT -&gt; Out-of-Test Case Detection"/>
    <s v="30AY"/>
    <s v="A13_A14_OSV"/>
    <s v="A14_OSV"/>
    <s v="A14OSV_INFLOW_WK39"/>
    <s v="A14OSV_OUTFLOW_2025_WK52"/>
    <s v="A14SU1_triage_to_su2"/>
    <s v="KPIT_CR_Impact"/>
    <s v="KPIT_Export"/>
    <s v="KPIT_WK52_Out"/>
    <s v="OSV_DVT_InScope"/>
    <s v="OSVDVT_KPIT_ConfirmationOK"/>
    <s v="R7414_LRT"/>
    <s v="SetupWizard"/>
    <s v="SourceoftheSameCaseID:PJ04DEF00-5773"/>
    <m/>
    <m/>
    <m/>
    <m/>
    <m/>
    <m/>
    <m/>
    <s v="PJ04DEF00"/>
    <x v="1"/>
    <s v="software"/>
    <s v="hm_izaki_ki"/>
    <s v="23PF A14é–‹ç™ºå‘ã‘ä¸å…·åˆç®¡ç†_x000d__x000a_23PF Defect management for A14 development_x000d__x000a_"/>
    <m/>
  </r>
  <r>
    <x v="0"/>
    <s v="PJ04DEF00-6032"/>
    <n v="604414"/>
    <s v="[KEY] Screen flickers and Voice input screen is not displayed when microphone key is pressed on software keyboard"/>
    <s v="kpt_rane_sh"/>
    <x v="3"/>
    <s v="[IN INVESTIGATING]APPLY FOR CLOSE"/>
    <x v="448"/>
    <x v="1"/>
    <s v="LRT -&gt; Out-of-Test Case Detection"/>
    <s v="3BMA"/>
    <s v="A14OSV_SourceoftheSameCase"/>
    <s v="DVT_OutOfScope"/>
    <s v="InvalidDefect"/>
    <s v="KPIT_WK43_Out"/>
    <s v="R1411_LRT"/>
    <m/>
    <m/>
    <m/>
    <m/>
    <m/>
    <m/>
    <m/>
    <m/>
    <m/>
    <m/>
    <m/>
    <m/>
    <m/>
    <m/>
    <m/>
    <s v="PJ04DEF00"/>
    <x v="1"/>
    <s v="software"/>
    <s v="hm_izaki_ki"/>
    <s v="23PF A14é–‹ç™ºå‘ã‘ä¸å…·åˆç®¡ç†_x000d__x000a_23PF Defect management for A14 development_x000d__x000a_"/>
    <m/>
  </r>
  <r>
    <x v="0"/>
    <s v="PJ04DEF00-6031"/>
    <n v="604412"/>
    <s v="[LNG] &quot;Google Play Protect&quot; notification in Notification list screen is displayed in Arabic language when current system language is set to English"/>
    <s v="kpt_pandhare_pr"/>
    <x v="5"/>
    <s v="Waiting"/>
    <x v="449"/>
    <x v="1"/>
    <s v="LRT -&gt; Out-of-Test Case Detection"/>
    <s v="3A0W"/>
    <s v="A13_A14_OSV"/>
    <s v="A14_OSV"/>
    <s v="A14OSV_INFLOW_WK39"/>
    <s v="A14SU1_triage_to_su3"/>
    <s v="R7414_LRT"/>
    <m/>
    <m/>
    <m/>
    <m/>
    <m/>
    <m/>
    <m/>
    <m/>
    <m/>
    <m/>
    <m/>
    <m/>
    <m/>
    <m/>
    <m/>
    <s v="PJ04DEF00"/>
    <x v="1"/>
    <s v="software"/>
    <s v="hm_izaki_ki"/>
    <s v="23PF A14é–‹ç™ºå‘ã‘ä¸å…·åˆç®¡ç†_x000d__x000a_23PF Defect management for A14 development_x000d__x000a_"/>
    <m/>
  </r>
  <r>
    <x v="0"/>
    <s v="PJ04DEF00-6018"/>
    <n v="604409"/>
    <s v="[System UI] &quot;Factory data reset&quot; popup is displayed after disconnecting ongoing call which was initiated on &quot;Factory data reset confirmation&quot; popup"/>
    <s v="kpt_rane_sh"/>
    <x v="3"/>
    <s v="CLOSED"/>
    <x v="450"/>
    <x v="2"/>
    <s v="LRT -&gt; Out-of-Test Case Detection"/>
    <s v="3BMA"/>
    <s v="A14OSV_SourceoftheSameCase"/>
    <s v="DVT_InScope"/>
    <s v="DVT_KPIT_ConfirmationOK"/>
    <s v="KPIT_CR_Impact"/>
    <s v="KPIT_Export"/>
    <s v="KPIT_WK42_Out"/>
    <s v="R1411_LRT"/>
    <s v="Target_A14-13VF-SU1"/>
    <s v="Target_A14-SU1"/>
    <m/>
    <m/>
    <m/>
    <m/>
    <m/>
    <m/>
    <m/>
    <m/>
    <m/>
    <m/>
    <m/>
    <s v="PJ04DEF00"/>
    <x v="1"/>
    <s v="software"/>
    <s v="hm_izaki_ki"/>
    <s v="23PF A14é–‹ç™ºå‘ã‘ä¸å…·åˆç®¡ç†_x000d__x000a_23PF Defect management for A14 development_x000d__x000a_"/>
    <m/>
  </r>
  <r>
    <x v="0"/>
    <s v="PJ04DEF00-6016"/>
    <n v="604406"/>
    <s v="[HED] 2 new messages are showing as unread in notification list screen even though all messages are read via assistant"/>
    <s v="kpt_rajasekaran_ra"/>
    <x v="14"/>
    <s v="Waiting"/>
    <x v="451"/>
    <x v="1"/>
    <s v="LRT -&gt; Out-of-Test Case Detection"/>
    <s v="A14OSV_SourceoftheSameCase"/>
    <s v="R1411_LRT"/>
    <s v="T20W"/>
    <m/>
    <m/>
    <m/>
    <m/>
    <m/>
    <m/>
    <m/>
    <m/>
    <m/>
    <m/>
    <m/>
    <m/>
    <m/>
    <m/>
    <m/>
    <m/>
    <m/>
    <m/>
    <s v="PJ04DEF00"/>
    <x v="1"/>
    <s v="software"/>
    <s v="hm_izaki_ki"/>
    <s v="23PF A14é–‹ç™ºå‘ã‘ä¸å…·åˆç®¡ç†_x000d__x000a_23PF Defect management for A14 development_x000d__x000a_"/>
    <m/>
  </r>
  <r>
    <x v="0"/>
    <s v="PJ04DEF00-6015"/>
    <n v="604402"/>
    <s v="[KEY] Keyboard and Password field is getting disappeared when &quot;Google Voice Typing&quot; option is selected on &quot;Choose input method&quot; popup"/>
    <s v="kpt_rane_sh"/>
    <x v="3"/>
    <s v="CLOSED"/>
    <x v="452"/>
    <x v="1"/>
    <s v="LRT -&gt; Out-of-Test Case Detection"/>
    <s v="3BMA"/>
    <s v="A14OSV_SourceoftheSameCase"/>
    <s v="DVT_InScope"/>
    <s v="DVT_KPIT_ConfirmationOK"/>
    <s v="KPIT_CR_Impact"/>
    <s v="KPIT_Export"/>
    <s v="KPIT_WK48_Out"/>
    <s v="R1411_LRT"/>
    <m/>
    <m/>
    <m/>
    <m/>
    <m/>
    <m/>
    <m/>
    <m/>
    <m/>
    <m/>
    <m/>
    <m/>
    <m/>
    <s v="PJ04DEF00"/>
    <x v="1"/>
    <s v="software"/>
    <s v="hm_izaki_ki"/>
    <s v="23PF A14é–‹ç™ºå‘ã‘ä¸å…·åˆç®¡ç†_x000d__x000a_23PF Defect management for A14 development_x000d__x000a_"/>
    <m/>
  </r>
  <r>
    <x v="0"/>
    <s v="PJ04DEF00-6011"/>
    <n v="604096"/>
    <s v="[SND] Latency with Background screen is observed for a moment before displaying &quot;Bass / Mid / Treble&quot; reset to default popup after terminating BT in-progress call"/>
    <s v="kpt_nayak_ar"/>
    <x v="14"/>
    <s v="CLOSED"/>
    <x v="453"/>
    <x v="2"/>
    <s v="LRT -&gt; Out-of-Test Case Detection"/>
    <s v="A13LegacyDefect"/>
    <s v="DVT_OutOfScope"/>
    <s v="KPIT_WK41_Out"/>
    <s v="R1411_LRT"/>
    <s v="T20W"/>
    <m/>
    <m/>
    <m/>
    <m/>
    <m/>
    <m/>
    <m/>
    <m/>
    <m/>
    <m/>
    <m/>
    <m/>
    <m/>
    <m/>
    <m/>
    <m/>
    <s v="PJ04DEF00"/>
    <x v="1"/>
    <s v="software"/>
    <s v="hm_izaki_ki"/>
    <s v="23PF A14é–‹ç™ºå‘ã‘ä¸å…·åˆç®¡ç†_x000d__x000a_23PF Defect management for A14 development_x000d__x000a_"/>
    <m/>
  </r>
  <r>
    <x v="0"/>
    <s v="PJ04DEF00-6010"/>
    <n v="604095"/>
    <s v="[SPCCP] &quot;Turn ON Location Services to allow map to determine your location&quot; popup is getting closed before allowing user to take any action on CarPlay projection screen"/>
    <s v="kpt_kulkarni_su"/>
    <x v="3"/>
    <s v="IN INVESTIGATING"/>
    <x v="454"/>
    <x v="1"/>
    <s v="LRT -&gt; Out-of-Test Case Detection"/>
    <s v="30AA"/>
    <s v="KPIT_Export"/>
    <s v="R1411_LRT"/>
    <m/>
    <m/>
    <m/>
    <m/>
    <m/>
    <m/>
    <m/>
    <m/>
    <m/>
    <m/>
    <m/>
    <m/>
    <m/>
    <m/>
    <m/>
    <m/>
    <m/>
    <m/>
    <s v="PJ04DEF00"/>
    <x v="1"/>
    <s v="software"/>
    <s v="hm_izaki_ki"/>
    <s v="23PF A14é–‹ç™ºå‘ã‘ä¸å…·åˆç®¡ç†_x000d__x000a_23PF Defect management for A14 development_x000d__x000a_"/>
    <m/>
  </r>
  <r>
    <x v="0"/>
    <s v="PJ04DEF00-6004"/>
    <n v="604085"/>
    <s v="[SUW] Black screen is displayed for 10 seconds after selecting &quot;Accept&quot; button on Setup Wizard &quot;System-wide Permission Settings&quot; screen"/>
    <s v="kpt_nandyala_sa"/>
    <x v="13"/>
    <s v="CLOSE CONFIRMATION"/>
    <x v="455"/>
    <x v="3"/>
    <s v="LRT -&gt; Out-of-Test Case Detection"/>
    <s v="30AY"/>
    <s v="A13_A14_OSV"/>
    <s v="A14_OSV"/>
    <s v="A14OSV_INFLOW_WK39"/>
    <s v="A14OSV_OUTFLOW_WK40"/>
    <s v="OSV_DVT_OutOfScope"/>
    <s v="R7414_LRT"/>
    <s v="SetupWizard"/>
    <s v="SourceoftheSameCaseID:PJ04DEF00-5012"/>
    <s v="åŒä»¶_Wonâ€™tFix"/>
    <m/>
    <m/>
    <m/>
    <m/>
    <m/>
    <m/>
    <m/>
    <m/>
    <m/>
    <m/>
    <m/>
    <s v="PJ04DEF00"/>
    <x v="1"/>
    <s v="software"/>
    <s v="hm_izaki_ki"/>
    <s v="23PF A14é–‹ç™ºå‘ã‘ä¸å…·åˆç®¡ç†_x000d__x000a_23PF Defect management for A14 development_x000d__x000a_"/>
    <m/>
  </r>
  <r>
    <x v="0"/>
    <s v="PJ04DEF00-5975"/>
    <n v="603859"/>
    <s v="[CarMediaApp] YouTube Music search screen displays 'Media isn't available for this list' even though Google sign process is completed with a Premium account"/>
    <s v="kpt_gahile_pr"/>
    <x v="10"/>
    <s v="CLOSED"/>
    <x v="456"/>
    <x v="1"/>
    <s v="LRT -&gt; Out-of-Test Case Detection"/>
    <s v="30AA"/>
    <s v="DVT_OutOfScope"/>
    <s v="External_Factor"/>
    <s v="KPIT_Export"/>
    <s v="KPIT_WK41_Out"/>
    <s v="R1411_LRT"/>
    <s v="åŒä»¶_Wonâ€™tFix"/>
    <m/>
    <m/>
    <m/>
    <m/>
    <m/>
    <m/>
    <m/>
    <m/>
    <m/>
    <m/>
    <m/>
    <m/>
    <m/>
    <m/>
    <s v="PJ04DEF00"/>
    <x v="1"/>
    <s v="software"/>
    <s v="hm_izaki_ki"/>
    <s v="23PF A14é–‹ç™ºå‘ã‘ä¸å…·åˆç®¡ç†_x000d__x000a_23PF Defect management for A14 development_x000d__x000a_"/>
    <m/>
  </r>
  <r>
    <x v="0"/>
    <s v="PJ04DEF00-5970"/>
    <n v="603190"/>
    <s v="[USB] USB music playback state changes automatically from pause to play state when Google Assistant is initiated and terminated from MCS multiple times(3-4 times)"/>
    <s v="kpt_rane_sh"/>
    <x v="3"/>
    <s v="CLOSED"/>
    <x v="457"/>
    <x v="1"/>
    <s v="LRT -&gt; Out-of-Test Case Detection"/>
    <s v="2026_Sprint2_Planned"/>
    <s v="3BMA"/>
    <s v="3BWT_UK_MP_triage_to_a15osv"/>
    <s v="A14Degrade"/>
    <s v="A14OSV_SourceoftheSameCase"/>
    <s v="DVT_InScope"/>
    <s v="DVT_KPIT_ConfirmationOK"/>
    <s v="KPIT_2026_WK05_Out"/>
    <s v="KPIT_Export"/>
    <s v="KPIT_TriageDone"/>
    <s v="R1411_LRT"/>
    <m/>
    <m/>
    <m/>
    <m/>
    <m/>
    <m/>
    <m/>
    <m/>
    <m/>
    <m/>
    <s v="PJ04DEF00"/>
    <x v="1"/>
    <s v="software"/>
    <s v="hm_izaki_ki"/>
    <s v="23PF A14é–‹ç™ºå‘ã‘ä¸å…·åˆç®¡ç†_x000d__x000a_23PF Defect management for A14 development_x000d__x000a_"/>
    <m/>
  </r>
  <r>
    <x v="0"/>
    <s v="PJ04DEF00-5930"/>
    <n v="601477"/>
    <s v="[SUW] Back button is not operable on &quot;Sign in to Google&quot; screen when back arrow is selected while &quot;Google&quot; Sign in process is incomplete"/>
    <s v="kpt_joarder_so"/>
    <x v="13"/>
    <s v="BLOCK FIXING VALIDATION"/>
    <x v="458"/>
    <x v="2"/>
    <s v="LRT -&gt; Out-of-Test Case Detection"/>
    <s v="30AA"/>
    <s v="A12_14_OSV"/>
    <s v="A12_A14_OSV"/>
    <s v="A14_OSV"/>
    <s v="A14OSV_INFLOW_WK38"/>
    <s v="A14OSV_OUTFLOW_2026_WK2"/>
    <s v="A14SU1_triage_to_su2"/>
    <s v="KPIT_2026_WK02_Out"/>
    <s v="R7405_LRT"/>
    <s v="SetupWizard"/>
    <s v="SourceoftheSameCaseID:PJ04DEF00-5898"/>
    <m/>
    <m/>
    <m/>
    <m/>
    <m/>
    <m/>
    <m/>
    <m/>
    <m/>
    <m/>
    <s v="PJ04DEF00"/>
    <x v="1"/>
    <s v="software"/>
    <s v="hm_izaki_ki"/>
    <s v="23PF A14é–‹ç™ºå‘ã‘ä¸å…·åˆç®¡ç†_x000d__x000a_23PF Defect management for A14 development_x000d__x000a_"/>
    <m/>
  </r>
  <r>
    <x v="0"/>
    <s v="PJ04DEF00-5917"/>
    <n v="600930"/>
    <s v="[System UI] Password field is hidden behind software keyboard when password input area is selected from Wifi setting screen"/>
    <s v="kpt_pandhare_pr"/>
    <x v="8"/>
    <s v="BLOCK FIXING VALIDATION"/>
    <x v="459"/>
    <x v="2"/>
    <s v="LRT -&gt; Out-of-Test Case Detection"/>
    <s v="30AA"/>
    <s v="A12_A14_OSV"/>
    <s v="A14_OSV"/>
    <s v="A14OSV_INFLOW_WK39"/>
    <s v="A14OSV_OUTFLOW_2026_WK2"/>
    <s v="A14SU1_triage_to_su3"/>
    <s v="KPIT_2026_WK02_Out"/>
    <s v="R7405_LRT"/>
    <s v="SourceoftheSameCaseID:PJ04DEF00-6204"/>
    <m/>
    <m/>
    <m/>
    <m/>
    <m/>
    <m/>
    <m/>
    <m/>
    <m/>
    <m/>
    <m/>
    <m/>
    <s v="PJ04DEF00"/>
    <x v="1"/>
    <s v="software"/>
    <s v="hm_izaki_ki"/>
    <s v="23PF A14é–‹ç™ºå‘ã‘ä¸å…·åˆç®¡ç†_x000d__x000a_23PF Defect management for A14 development_x000d__x000a_"/>
    <m/>
  </r>
  <r>
    <x v="0"/>
    <s v="PJ04DEF00-5916"/>
    <n v="600886"/>
    <s v="[CarMediaApp] YouTube Music search screen displays 'Media isn't available for this list' even though Google sign process is completed with a Premium account"/>
    <s v="kpt_gahile_pr"/>
    <x v="10"/>
    <s v="CLOSED"/>
    <x v="460"/>
    <x v="1"/>
    <s v="LRT -&gt; Out-of-Test Case Detection"/>
    <s v="30AA"/>
    <s v="A12_A14_OSV"/>
    <s v="A14_OSV"/>
    <s v="A14OSV_INFLOW_WK38"/>
    <s v="A14OSV_OUTFLOW_WK43"/>
    <s v="External_Factor"/>
    <s v="GoogleIssue_Follow"/>
    <s v="KPIT_WK43_Out"/>
    <s v="OSV_DVT_OutOfScope"/>
    <s v="R7405_LRT"/>
    <m/>
    <m/>
    <m/>
    <m/>
    <m/>
    <m/>
    <m/>
    <m/>
    <m/>
    <m/>
    <m/>
    <s v="PJ04DEF00"/>
    <x v="1"/>
    <s v="software"/>
    <s v="hm_izaki_ki"/>
    <s v="23PF A14é–‹ç™ºå‘ã‘ä¸å…·åˆç®¡ç†_x000d__x000a_23PF Defect management for A14 development_x000d__x000a_"/>
    <m/>
  </r>
  <r>
    <x v="0"/>
    <s v="PJ04DEF00-5914"/>
    <n v="600882"/>
    <s v="[HED] 2 new messages are showing as unread in notification list screen even though all messages are read via assistant"/>
    <s v="kpt_prasad_ra"/>
    <x v="7"/>
    <s v="BLOCK FIXING VALIDATION"/>
    <x v="461"/>
    <x v="1"/>
    <s v="LRT -&gt; Out-of-Test Case Detection"/>
    <s v="A12_A14_OSV"/>
    <s v="A14_OSV"/>
    <s v="A14OSV_INFLOW_WK38"/>
    <s v="A14OSV_OUTFLOW_WK41"/>
    <s v="A14SU1_triage_to_su3"/>
    <s v="KPIT_WK41_Out"/>
    <s v="R7405_LRT"/>
    <s v="SourceoftheSameCaseID:PJ04DEF00-6016"/>
    <s v="T20W"/>
    <m/>
    <m/>
    <m/>
    <m/>
    <m/>
    <m/>
    <m/>
    <m/>
    <m/>
    <m/>
    <m/>
    <m/>
    <s v="PJ04DEF00"/>
    <x v="1"/>
    <s v="software"/>
    <s v="hm_izaki_ki"/>
    <s v="23PF A14é–‹ç™ºå‘ã‘ä¸å…·åˆç®¡ç†_x000d__x000a_23PF Defect management for A14 development_x000d__x000a_"/>
    <m/>
  </r>
  <r>
    <x v="0"/>
    <s v="PJ04DEF00-5911"/>
    <n v="600881"/>
    <s v="[System UI] Unread messages count icon in SMS app is cut-off with reply icon when more than 10 messages are received "/>
    <s v="kpt_saraiya_ac"/>
    <x v="7"/>
    <s v="Waiting"/>
    <x v="462"/>
    <x v="2"/>
    <s v="LRT -&gt; Out-of-Test Case Detection"/>
    <s v="A12_A14_OSV"/>
    <s v="A14_OSV"/>
    <s v="A14OSV_INFLOW_WK38"/>
    <s v="A14SU1_triage_to_su3"/>
    <s v="R7405_LRT"/>
    <s v="T20W"/>
    <m/>
    <m/>
    <m/>
    <m/>
    <m/>
    <m/>
    <m/>
    <m/>
    <m/>
    <m/>
    <m/>
    <m/>
    <m/>
    <m/>
    <m/>
    <s v="PJ04DEF00"/>
    <x v="1"/>
    <s v="software"/>
    <s v="hm_izaki_ki"/>
    <s v="23PF A14é–‹ç™ºå‘ã‘ä¸å…·åˆç®¡ç†_x000d__x000a_23PF Defect management for A14 development_x000d__x000a_"/>
    <m/>
  </r>
  <r>
    <x v="0"/>
    <s v="PJ04DEF00-5909"/>
    <n v="600921"/>
    <s v="[Personal Setting] User Notification for Personal Settings of Seat function is not displayed while switching user profile from Owner to Guest "/>
    <s v="kpt_gaikwad_pr"/>
    <x v="5"/>
    <s v="CLOSED"/>
    <x v="463"/>
    <x v="1"/>
    <s v="LRT -&gt; Out-of-Test Case Detection"/>
    <s v="30AA"/>
    <s v="A12_A14_OSV"/>
    <s v="A13LegacyDefect"/>
    <s v="A14_OSV"/>
    <s v="A14OSV_INFLOW_WK38"/>
    <s v="A14OSV_OUTFLOW_WK44"/>
    <s v="KPIT_WK44_Out"/>
    <s v="PersonalSettingV4"/>
    <s v="R7405_LRT"/>
    <m/>
    <m/>
    <m/>
    <m/>
    <m/>
    <m/>
    <m/>
    <m/>
    <m/>
    <m/>
    <m/>
    <m/>
    <s v="PJ04DEF00"/>
    <x v="1"/>
    <s v="software"/>
    <s v="hm_izaki_ki"/>
    <s v="23PF A14é–‹ç™ºå‘ã‘ä¸å…·åˆç®¡ç†_x000d__x000a_23PF Defect management for A14 development_x000d__x000a_"/>
    <m/>
  </r>
  <r>
    <x v="0"/>
    <s v="PJ04DEF00-5897"/>
    <n v="600757"/>
    <s v="[KEY] Keyboard and Password field is getting disappeared when &quot;Google Voice Typing&quot; option is selected on &quot;Choose input method&quot; popup"/>
    <s v="kpt_gulhane_ga"/>
    <x v="2"/>
    <s v="CLOSE CONFIRMATION"/>
    <x v="464"/>
    <x v="1"/>
    <s v="LRT -&gt; Out-of-Test Case Detection"/>
    <s v="30AA"/>
    <s v="A12_A14_OSV"/>
    <s v="A14_OSV"/>
    <s v="A14OSV_INFLOW_WK38"/>
    <s v="A14OSV_OUTFLOW_WK40"/>
    <s v="KPIT_CR_Impact"/>
    <s v="KPIT_WK40_Out"/>
    <s v="OSV_DVT_InScope"/>
    <s v="R7405_LRT"/>
    <s v="SourceoftheSameCaseID:PJ04DEF00-6015"/>
    <m/>
    <m/>
    <m/>
    <m/>
    <m/>
    <m/>
    <m/>
    <m/>
    <m/>
    <m/>
    <m/>
    <s v="PJ04DEF00"/>
    <x v="1"/>
    <s v="software"/>
    <s v="hm_izaki_ki"/>
    <s v="23PF A14é–‹ç™ºå‘ã‘ä¸å…·åˆç®¡ç†_x000d__x000a_23PF Defect management for A14 development_x000d__x000a_"/>
    <m/>
  </r>
  <r>
    <x v="0"/>
    <s v="PJ04DEF00-5886"/>
    <n v="600649"/>
    <s v="[System UI] &quot;Factory data reset&quot; popup is displayed after disconnecting ongoing call which was initiated on &quot;Factory data reset confirmation&quot; popup"/>
    <s v="kpt_bharadwaj_nik"/>
    <x v="1"/>
    <s v="IN INVESTIGATING"/>
    <x v="465"/>
    <x v="2"/>
    <s v="LRT -&gt; Out-of-Test Case Detection"/>
    <s v="30AA"/>
    <s v="3BWT_UK_MP_triage_to_su3"/>
    <s v="A12_A14_OSV"/>
    <s v="A14_OSV"/>
    <s v="A14NL_ISSUE"/>
    <s v="A14OSV_INFLOW_WK38"/>
    <s v="A14SU1_triage_to_su3"/>
    <s v="R7405_LRT"/>
    <m/>
    <m/>
    <m/>
    <m/>
    <m/>
    <m/>
    <m/>
    <m/>
    <m/>
    <m/>
    <m/>
    <m/>
    <m/>
    <s v="PJ04DEF00"/>
    <x v="1"/>
    <s v="software"/>
    <s v="hm_izaki_ki"/>
    <s v="23PF A14é–‹ç™ºå‘ã‘ä¸å…·åˆç®¡ç†_x000d__x000a_23PF Defect management for A14 development_x000d__x000a_"/>
    <m/>
  </r>
  <r>
    <x v="0"/>
    <s v="PJ04DEF00-5884"/>
    <n v="600646"/>
    <s v="[SPCCP] Wireless CarPlay ongoing call on ICB  is continued as BT on going call after performing ignition cycle"/>
    <s v="kpt_pandhare_pr"/>
    <x v="14"/>
    <s v="Waiting"/>
    <x v="466"/>
    <x v="1"/>
    <s v="LRT -&gt; Out-of-Test Case Detection"/>
    <s v="A12_14_OSV"/>
    <s v="A12_A14_OSV"/>
    <s v="A14_OSV"/>
    <s v="A14OSV_INFLOW_WK38"/>
    <s v="R7405_LRT"/>
    <s v="T20W"/>
    <m/>
    <m/>
    <m/>
    <m/>
    <m/>
    <m/>
    <m/>
    <m/>
    <m/>
    <m/>
    <m/>
    <m/>
    <m/>
    <m/>
    <m/>
    <s v="PJ04DEF00"/>
    <x v="1"/>
    <s v="software"/>
    <s v="hm_izaki_ki"/>
    <s v="23PF A14é–‹ç™ºå‘ã‘ä¸å…·åˆç®¡ç†_x000d__x000a_23PF Defect management for A14 development_x000d__x000a_"/>
    <m/>
  </r>
  <r>
    <x v="0"/>
    <s v="PJ04DEF00-5883"/>
    <n v="600575"/>
    <s v="[BT] Bluetooth device deletion confirmation popup is not displayed when Multi-view camera screen is terminated"/>
    <s v="kpt_saraiya_ac"/>
    <x v="9"/>
    <s v="Waiting"/>
    <x v="467"/>
    <x v="1"/>
    <s v="LRT -&gt; Out-of-Test Case Detection"/>
    <s v="30AA"/>
    <s v="A12_A14_OSV"/>
    <s v="A14_OSV"/>
    <s v="A14OSV_INFLOW_WK38"/>
    <s v="A14SU1_triage_not_applicable"/>
    <s v="R7405_LRT"/>
    <m/>
    <m/>
    <m/>
    <m/>
    <m/>
    <m/>
    <m/>
    <m/>
    <m/>
    <m/>
    <m/>
    <m/>
    <m/>
    <m/>
    <m/>
    <s v="PJ04DEF00"/>
    <x v="1"/>
    <s v="software"/>
    <s v="hm_izaki_ki"/>
    <s v="23PF A14é–‹ç™ºå‘ã‘ä¸å…·åˆç®¡ç†_x000d__x000a_23PF Defect management for A14 development_x000d__x000a_"/>
    <m/>
  </r>
  <r>
    <x v="0"/>
    <s v="PJ04DEF00-5882"/>
    <n v="600618"/>
    <s v="[SND] Latency with Background screen is observed for a moment before displaying &quot;Bass / Mid / Treble&quot; reset to default popup after terminating LWC interruption"/>
    <s v="kpt_yadav_sa"/>
    <x v="1"/>
    <s v="Waiting"/>
    <x v="468"/>
    <x v="2"/>
    <s v="LRT -&gt; Out-of-Test Case Detection"/>
    <s v="30AA"/>
    <s v="A12_A14_OSV"/>
    <s v="A14_OSV"/>
    <s v="A14OSV_INFLOW_WK38"/>
    <s v="A14SU1_triage_to_su3"/>
    <s v="R7405_LRT"/>
    <m/>
    <m/>
    <m/>
    <m/>
    <m/>
    <m/>
    <m/>
    <m/>
    <m/>
    <m/>
    <m/>
    <m/>
    <m/>
    <m/>
    <m/>
    <s v="PJ04DEF00"/>
    <x v="1"/>
    <s v="software"/>
    <s v="hm_izaki_ki"/>
    <s v="23PF A14é–‹ç™ºå‘ã‘ä¸å…·åˆç®¡ç†_x000d__x000a_23PF Defect management for A14 development_x000d__x000a_"/>
    <m/>
  </r>
  <r>
    <x v="0"/>
    <s v="PJ04DEF00-5877"/>
    <n v="600519"/>
    <s v="[System UI] &quot;Apps&quot; settings list scrolls down automatically when &quot;Back&quot; button is selected while &quot;Linkage&quot; setting screen is active"/>
    <s v="kpt_saraiya_ac"/>
    <x v="5"/>
    <s v="Waiting"/>
    <x v="469"/>
    <x v="2"/>
    <s v="LRT -&gt; Out-of-Test Case Detection"/>
    <s v="30AA"/>
    <s v="A12_A14_OSV"/>
    <s v="A14_OSV"/>
    <s v="A14OSV_INFLOW_WK38"/>
    <s v="A14SU1_triage_to_su3"/>
    <s v="R7405_LRT"/>
    <m/>
    <m/>
    <m/>
    <m/>
    <m/>
    <m/>
    <m/>
    <m/>
    <m/>
    <m/>
    <m/>
    <m/>
    <m/>
    <m/>
    <m/>
    <s v="PJ04DEF00"/>
    <x v="1"/>
    <s v="software"/>
    <s v="hm_izaki_ki"/>
    <s v="23PF A14é–‹ç™ºå‘ã‘ä¸å…·åˆç®¡ç†_x000d__x000a_23PF Defect management for A14 development_x000d__x000a_"/>
    <m/>
  </r>
  <r>
    <x v="0"/>
    <s v="PJ04DEF00-5868"/>
    <n v="600157"/>
    <s v="[System UI] General Settings app shortcut in MCS is not retaining in Highlighted state while transition to Wifi Screen from Connections Screen"/>
    <s v="kpt_prasad_ra"/>
    <x v="10"/>
    <s v="CLOSED"/>
    <x v="470"/>
    <x v="2"/>
    <s v="LRT -&gt; Single-Function Test"/>
    <s v="30AA"/>
    <s v="A12_A14_OSV"/>
    <s v="A14_OSV"/>
    <s v="A14Degrade"/>
    <s v="A14OSV_INFLOW_WK38"/>
    <s v="A14OSV_OUTFLOW_WK40"/>
    <s v="KPIT_WK40_Out"/>
    <s v="OSV_DVT_OutOfScope"/>
    <s v="R7405_LRT"/>
    <s v="SourceoftheSameCaseID:PJ04DEF00-5797"/>
    <m/>
    <m/>
    <m/>
    <m/>
    <m/>
    <m/>
    <m/>
    <m/>
    <m/>
    <m/>
    <m/>
    <s v="PJ04DEF00"/>
    <x v="1"/>
    <s v="software"/>
    <s v="hm_izaki_ki"/>
    <s v="23PF A14é–‹ç™ºå‘ã‘ä¸å…·åˆç®¡ç†_x000d__x000a_23PF Defect management for A14 development_x000d__x000a_"/>
    <m/>
  </r>
  <r>
    <x v="0"/>
    <s v="PJ04DEF00-5866"/>
    <n v="600156"/>
    <s v="[System UI] 'Prime Video' app shortcut in All Apps list screen is displaying as 'checked ' after unchecking 'Prime Video' app shortcut and relaunching 'All Apps'"/>
    <s v="kpt_saraiya_ac"/>
    <x v="6"/>
    <s v="Waiting"/>
    <x v="471"/>
    <x v="1"/>
    <s v="LRT -&gt; Out-of-Test Case Detection"/>
    <s v="30AA"/>
    <s v="A12_A14_OSV"/>
    <s v="A14_OSV"/>
    <s v="A14OSV_INFLOW_WK38"/>
    <s v="A14SU1_triage_to_su3"/>
    <s v="R7405_LRT"/>
    <m/>
    <m/>
    <m/>
    <m/>
    <m/>
    <m/>
    <m/>
    <m/>
    <m/>
    <m/>
    <m/>
    <m/>
    <m/>
    <m/>
    <m/>
    <s v="PJ04DEF00"/>
    <x v="1"/>
    <s v="software"/>
    <s v="hm_izaki_ki"/>
    <s v="23PF A14é–‹ç™ºå‘ã‘ä¸å…·åˆç®¡ç†_x000d__x000a_23PF Defect management for A14 development_x000d__x000a_"/>
    <m/>
  </r>
  <r>
    <x v="0"/>
    <s v="PJ04DEF00-5858"/>
    <n v="600040"/>
    <s v="[KEY] Screen flickers and Voice input screen is not displayed when microphone key is pressed on software keyboard"/>
    <s v="kpt_bharadwaj_nik"/>
    <x v="8"/>
    <s v="BLOCK FIXING VALIDATION"/>
    <x v="472"/>
    <x v="1"/>
    <s v="LRT -&gt; Out-of-Test Case Detection"/>
    <s v="30AA"/>
    <s v="A12_A14_OSV"/>
    <s v="A14_OSV"/>
    <s v="A14OSV_INFLOW_WK38"/>
    <s v="A14OSV_OUTFLOW_WK40"/>
    <s v="A14SU1_triage_to_su3"/>
    <s v="R7405_LRT"/>
    <s v="SourceoftheSameCaseID:PJ04DEF00-6032"/>
    <m/>
    <m/>
    <m/>
    <m/>
    <m/>
    <m/>
    <m/>
    <m/>
    <m/>
    <m/>
    <m/>
    <m/>
    <m/>
    <s v="PJ04DEF00"/>
    <x v="1"/>
    <s v="software"/>
    <s v="hm_izaki_ki"/>
    <s v="23PF A14é–‹ç™ºå‘ã‘ä¸å…·åˆç®¡ç†_x000d__x000a_23PF Defect management for A14 development_x000d__x000a_"/>
    <m/>
  </r>
  <r>
    <x v="0"/>
    <s v="PJ04DEF00-5704"/>
    <n v="595975"/>
    <s v="[AMFM] Station name on FM Main screen is not changing after switching to different frequency without station name through preset"/>
    <s v="kpt_chaudhari_an"/>
    <x v="2"/>
    <s v="CLOSED"/>
    <x v="473"/>
    <x v="2"/>
    <s v="LRT -&gt; Out-of-Test Case Detection"/>
    <s v="30AA"/>
    <s v="A14OSV_SourceoftheSameCase"/>
    <s v="DVT_InScope"/>
    <s v="DVT_KPIT_ConfirmationOK"/>
    <s v="KPIT_Export"/>
    <s v="KPIT_WK38_Out"/>
    <s v="KPIT_WK38_Planned"/>
    <s v="R1411_LRT"/>
    <m/>
    <m/>
    <m/>
    <m/>
    <m/>
    <m/>
    <m/>
    <m/>
    <m/>
    <m/>
    <m/>
    <m/>
    <m/>
    <s v="PJ04DEF00"/>
    <x v="1"/>
    <s v="software"/>
    <s v="hm_izaki_ki"/>
    <s v="23PF A14é–‹ç™ºå‘ã‘ä¸å…·åˆç®¡ç†_x000d__x000a_23PF Defect management for A14 development_x000d__x000a_"/>
    <m/>
  </r>
  <r>
    <x v="0"/>
    <s v="PJ04DEF00-5699"/>
    <n v="596017"/>
    <s v="[WuW] Black screen is displayed for 2 sec when Siri is initiated using &quot;Hey Siri&quot; command after performing Battery cycle while wired CarPlay is connected"/>
    <s v="stn_nagatsuka_tom"/>
    <x v="6"/>
    <s v="IN INVESTIGATING"/>
    <x v="474"/>
    <x v="1"/>
    <s v="LRT -&gt; Single-Function Test"/>
    <s v="A14OSV_SourceoftheSameCase"/>
    <s v="R1411_LRT"/>
    <s v="T90X"/>
    <m/>
    <m/>
    <m/>
    <m/>
    <m/>
    <m/>
    <m/>
    <m/>
    <m/>
    <m/>
    <m/>
    <m/>
    <m/>
    <m/>
    <m/>
    <m/>
    <m/>
    <m/>
    <s v="PJ04DEF00"/>
    <x v="1"/>
    <s v="software"/>
    <s v="hm_izaki_ki"/>
    <s v="23PF A14é–‹ç™ºå‘ã‘ä¸å…·åˆç®¡ç†_x000d__x000a_23PF Defect management for A14 development_x000d__x000a_"/>
    <m/>
  </r>
  <r>
    <x v="0"/>
    <s v="PJ04DEF00-5616"/>
    <n v="593075"/>
    <s v="[SUW] &quot;SUW Reopen Notification(Google as is)&quot; disappeared from the notification list screen after performing ignition cycle"/>
    <s v="kpt_sidhardhan_ji"/>
    <x v="7"/>
    <s v="INVESTIGATING OUTSIDE"/>
    <x v="475"/>
    <x v="1"/>
    <s v="LRT -&gt; Single-Function Test"/>
    <s v="30AA"/>
    <s v="A14OSV_SourceoftheSameCase"/>
    <s v="External_Factor"/>
    <s v="KPIT_Export"/>
    <s v="KPIT_WK42_Out"/>
    <s v="R1411_LRT"/>
    <s v="SetupWizard"/>
    <s v="åŒä»¶_Wonâ€™tFix"/>
    <m/>
    <m/>
    <m/>
    <m/>
    <m/>
    <m/>
    <m/>
    <m/>
    <m/>
    <m/>
    <m/>
    <m/>
    <m/>
    <s v="PJ04DEF00"/>
    <x v="1"/>
    <s v="software"/>
    <s v="hm_izaki_ki"/>
    <s v="23PF A14é–‹ç™ºå‘ã‘ä¸å…·åˆç®¡ç†_x000d__x000a_23PF Defect management for A14 development_x000d__x000a_"/>
    <m/>
  </r>
  <r>
    <x v="0"/>
    <s v="PJ04DEF00-5615"/>
    <n v="593012"/>
    <s v="[SUW] The text &quot;Name your profile&quot; is cut-off on &quot;Name your profile&quot; screen while &quot;Language&quot; popup is active after selecting language switching icon on software keyboard while &quot;Language&quot; popup is active"/>
    <s v="kpt_khilare_su"/>
    <x v="10"/>
    <s v="[IN WORK]APPLY FOR CLOSE"/>
    <x v="476"/>
    <x v="2"/>
    <s v="LRT -&gt; Out-of-Test Case Detection"/>
    <s v="A13LegacyDefect"/>
    <s v="A14OSV_SourceoftheSameCase"/>
    <s v="DVT_OutOfScope"/>
    <s v="KPIT_WK46_Out"/>
    <s v="R1411_LRT"/>
    <s v="SetupWizard"/>
    <s v="T20W"/>
    <m/>
    <m/>
    <m/>
    <m/>
    <m/>
    <m/>
    <m/>
    <m/>
    <m/>
    <m/>
    <m/>
    <m/>
    <m/>
    <m/>
    <s v="PJ04DEF00"/>
    <x v="1"/>
    <s v="software"/>
    <s v="hm_izaki_ki"/>
    <s v="23PF A14é–‹ç™ºå‘ã‘ä¸å…·åˆç®¡ç†_x000d__x000a_23PF Defect management for A14 development_x000d__x000a_"/>
    <m/>
  </r>
  <r>
    <x v="0"/>
    <s v="PJ04DEF00-5597"/>
    <n v="592402"/>
    <s v="[HOM] Two Spotify app shortcut is displayed on Home screen after selecting blank downloading app shortcut when language is changed from &quot;English&quot; to &quot;EspaÃ±ol&quot;"/>
    <s v="kpt_pote_vi"/>
    <x v="9"/>
    <s v="IN INVESTIGATING"/>
    <x v="477"/>
    <x v="1"/>
    <s v="LRT -&gt; Out-of-Test Case Detection"/>
    <s v="30AA"/>
    <s v="3BWT_UK_MP_triage_to_su3"/>
    <s v="A14OSV_SourceoftheSameCase"/>
    <s v="A14SU1_triage_to_su3"/>
    <s v="KPIT_Export"/>
    <s v="KPIT_TriageDone"/>
    <s v="R1411_LRT"/>
    <m/>
    <m/>
    <m/>
    <m/>
    <m/>
    <m/>
    <m/>
    <m/>
    <m/>
    <m/>
    <m/>
    <m/>
    <m/>
    <m/>
    <s v="PJ04DEF00"/>
    <x v="1"/>
    <s v="software"/>
    <s v="hm_izaki_ki"/>
    <s v="23PF A14é–‹ç™ºå‘ã‘ä¸å…·åˆç®¡ç†_x000d__x000a_23PF Defect management for A14 development_x000d__x000a_"/>
    <m/>
  </r>
  <r>
    <x v="0"/>
    <s v="PJ04DEF00-5567"/>
    <n v="590976"/>
    <s v="[Google Assistant] Google maps POI screen is displayed when Start navigation is selected for second time from Suggestion card"/>
    <s v="kpt_reddy_ke"/>
    <x v="7"/>
    <s v="CLOSED"/>
    <x v="478"/>
    <x v="1"/>
    <s v="LRT -&gt; Out-of-Test Case Detection"/>
    <s v="A14OSV_SourceoftheSameCase"/>
    <s v="DVT_OutOfScope"/>
    <s v="External_Factor"/>
    <s v="KPIT_Export"/>
    <s v="KPIT_WK37_Out"/>
    <s v="KPIT_WK37_Planned"/>
    <s v="R1410_LRT"/>
    <s v="TYAW"/>
    <m/>
    <m/>
    <m/>
    <m/>
    <m/>
    <m/>
    <m/>
    <m/>
    <m/>
    <m/>
    <m/>
    <m/>
    <m/>
    <s v="PJ04DEF00"/>
    <x v="1"/>
    <s v="software"/>
    <s v="hm_izaki_ki"/>
    <s v="23PF A14é–‹ç™ºå‘ã‘ä¸å…·åˆç®¡ç†_x000d__x000a_23PF Defect management for A14 development_x000d__x000a_"/>
    <m/>
  </r>
  <r>
    <x v="0"/>
    <s v="PJ04DEF00-5564"/>
    <n v="590913"/>
    <s v="[SUW] SUW restart notification remains even though SUW is complete"/>
    <s v="kpt_lucky_md"/>
    <x v="8"/>
    <s v="CLOSED"/>
    <x v="479"/>
    <x v="1"/>
    <s v="LRT -&gt; Out-of-Test Case Detection"/>
    <s v="A14OSV_SourceoftheSameCase"/>
    <s v="DVT_InScope"/>
    <s v="DVT_KPIT_ConfirmationOK"/>
    <s v="KPIT_CR_Impact"/>
    <s v="KPIT_Export"/>
    <s v="KPIT_WK35_Out"/>
    <s v="KPIT_WK35_Planned"/>
    <s v="R1410_LRT"/>
    <s v="SetupWizard"/>
    <s v="T90X"/>
    <m/>
    <m/>
    <m/>
    <m/>
    <m/>
    <m/>
    <m/>
    <m/>
    <m/>
    <m/>
    <m/>
    <s v="PJ04DEF00"/>
    <x v="1"/>
    <s v="software"/>
    <s v="hm_izaki_ki"/>
    <s v="23PF A14é–‹ç™ºå‘ã‘ä¸å…·åˆç®¡ç†_x000d__x000a_23PF Defect management for A14 development_x000d__x000a_"/>
    <m/>
  </r>
  <r>
    <x v="0"/>
    <s v="PJ04DEF00-5473"/>
    <n v="587199"/>
    <s v="[SUW]&quot;Back&quot; button from MCS is not operable on &quot;Languages&quot; popup when language switching icon is selected from software keyboard on &quot;Name your profile&quot; screen"/>
    <s v="kpt_gahile_pr"/>
    <x v="10"/>
    <s v="CLOSED"/>
    <x v="480"/>
    <x v="1"/>
    <s v="LRT -&gt; Out-of-Test Case Detection"/>
    <s v="A14OSV_SourceoftheSameCase"/>
    <s v="DVT_InScope"/>
    <s v="DVT_KPIT_ConfirmationOK"/>
    <s v="KPIT_CR_Impact"/>
    <s v="KPIT_WK36_Planned"/>
    <s v="KPIT_WK43_Out"/>
    <s v="R1410_LRT"/>
    <s v="SetupWizard"/>
    <s v="T20W"/>
    <m/>
    <m/>
    <m/>
    <m/>
    <m/>
    <m/>
    <m/>
    <m/>
    <m/>
    <m/>
    <m/>
    <m/>
    <s v="PJ04DEF00"/>
    <x v="1"/>
    <s v="software"/>
    <s v="hm_izaki_ki"/>
    <s v="23PF A14é–‹ç™ºå‘ã‘ä¸å…·åˆç®¡ç†_x000d__x000a_23PF Defect management for A14 development_x000d__x000a_"/>
    <m/>
  </r>
  <r>
    <x v="0"/>
    <s v="PJ04DEF00-5470"/>
    <n v="587028"/>
    <s v="[HFT] Phone Contacts are displayed on &quot;Contacts&quot; screen when selecting &quot;Cancel&quot; button on &quot;Grant Permission&quot; pop up while Contact permission is disabled"/>
    <s v="kpt_mishra_ay"/>
    <x v="6"/>
    <s v="CLOSED"/>
    <x v="481"/>
    <x v="1"/>
    <s v="LRT -&gt; Out-of-Test Case Detection"/>
    <s v="30AY"/>
    <s v="A14OSV_SourceoftheSameCase"/>
    <s v="DVT_InScope"/>
    <s v="DVT_KPIT_ConfirmationOK"/>
    <s v="KPIT_CR_Impact"/>
    <s v="KPIT_Export"/>
    <s v="KPIT_WK37_Out"/>
    <s v="R1410_LRT"/>
    <m/>
    <m/>
    <m/>
    <m/>
    <m/>
    <m/>
    <m/>
    <m/>
    <m/>
    <m/>
    <m/>
    <m/>
    <m/>
    <s v="PJ04DEF00"/>
    <x v="1"/>
    <s v="software"/>
    <s v="hm_izaki_ki"/>
    <s v="23PF A14é–‹ç™ºå‘ã‘ä¸å…·åˆç®¡ç†_x000d__x000a_23PF Defect management for A14 development_x000d__x000a_"/>
    <m/>
  </r>
  <r>
    <x v="0"/>
    <s v="PJ04DEF00-5468"/>
    <n v="587023"/>
    <s v="[Google Assistant] &quot;Google Assistant&quot; is not initiated in Guest profile when &quot;Google Assistant&quot; is selected from MCS after performing Factory Data Reset"/>
    <s v="kpt_jagtap_pr"/>
    <x v="15"/>
    <s v="CLOSE CONFIRMATION"/>
    <x v="482"/>
    <x v="3"/>
    <s v="LRT -&gt; Out-of-Test Case Detection"/>
    <s v="30AA"/>
    <s v="A13LegacyDefect"/>
    <s v="A14OSV_SourceoftheSameCase"/>
    <s v="DVT_OutOfScope"/>
    <s v="KPIT_Export"/>
    <s v="KPIT_WK37_Out"/>
    <s v="KPIT_WK37_Planned"/>
    <s v="R1410_LRT"/>
    <m/>
    <m/>
    <m/>
    <m/>
    <m/>
    <m/>
    <m/>
    <m/>
    <m/>
    <m/>
    <m/>
    <m/>
    <m/>
    <s v="PJ04DEF00"/>
    <x v="1"/>
    <s v="software"/>
    <s v="hm_izaki_ki"/>
    <s v="23PF A14é–‹ç™ºå‘ã‘ä¸å…·åˆç®¡ç†_x000d__x000a_23PF Defect management for A14 development_x000d__x000a_"/>
    <m/>
  </r>
  <r>
    <x v="0"/>
    <s v="PJ04DEF00-5463"/>
    <n v="587010"/>
    <s v="[BT] Phone is not reconnecting via Bluetooth automatically after performing user switch from &quot;Owner&quot; to &quot;User1&quot; while same phone is already connected as Bluetooth in &quot;Owner&quot; profile"/>
    <s v="kpt_reddimalla_pr"/>
    <x v="15"/>
    <s v="CLOSED"/>
    <x v="483"/>
    <x v="1"/>
    <s v="LRT -&gt; Out-of-Test Case Detection"/>
    <s v="30AA"/>
    <s v="A13LegacyDefect"/>
    <s v="A14OSV_SourceoftheSameCase"/>
    <s v="DVT_OutOfScope"/>
    <s v="KPIT_WK35_Out"/>
    <s v="KPIT_WK35_Planned"/>
    <s v="R1410_LRT"/>
    <m/>
    <m/>
    <m/>
    <m/>
    <m/>
    <m/>
    <m/>
    <m/>
    <m/>
    <m/>
    <m/>
    <m/>
    <m/>
    <m/>
    <s v="PJ04DEF00"/>
    <x v="1"/>
    <s v="software"/>
    <s v="hm_izaki_ki"/>
    <s v="23PF A14é–‹ç™ºå‘ã‘ä¸å…·åˆç®¡ç†_x000d__x000a_23PF Defect management for A14 development_x000d__x000a_"/>
    <m/>
  </r>
  <r>
    <x v="0"/>
    <s v="PJ04DEF00-5462"/>
    <n v="587002"/>
    <s v="[System UI] End expression Animation is not displayed when scroll(slide up) operation is performed on &quot;Advanced Settings&quot; screen"/>
    <s v="kpt_reddimalla_pr"/>
    <x v="15"/>
    <s v="CLOSED"/>
    <x v="484"/>
    <x v="2"/>
    <s v="LRT -&gt; Out-of-Test Case Detection"/>
    <s v="30AA"/>
    <s v="A13LegacyDefect"/>
    <s v="A14OSV_SourceoftheSameCase"/>
    <s v="DVT_OutOfScope"/>
    <s v="KPIT_Export"/>
    <s v="KPIT_WK43_Out"/>
    <s v="R1410_LRT"/>
    <m/>
    <m/>
    <m/>
    <m/>
    <m/>
    <m/>
    <m/>
    <m/>
    <m/>
    <m/>
    <m/>
    <m/>
    <m/>
    <m/>
    <s v="PJ04DEF00"/>
    <x v="1"/>
    <s v="software"/>
    <s v="hm_izaki_ki"/>
    <s v="23PF A14é–‹ç™ºå‘ã‘ä¸å…·åˆç®¡ç†_x000d__x000a_23PF Defect management for A14 development_x000d__x000a_"/>
    <m/>
  </r>
  <r>
    <x v="0"/>
    <s v="PJ04DEF00-5461"/>
    <n v="587001"/>
    <s v="[System UI] Screen flicker is observed when illumination information is turned OFF/ON while the primary authentication screen is active"/>
    <s v="kpt_rane_sh"/>
    <x v="3"/>
    <s v="CLOSED"/>
    <x v="485"/>
    <x v="1"/>
    <s v="LRT -&gt; Out-of-Test Case Detection"/>
    <s v="3A0W"/>
    <s v="A13_A14_OSV"/>
    <s v="A14OSV_INFLOW_WK35"/>
    <s v="A14OSV_OUTFLOW_WK36"/>
    <s v="A14OSV_SourceoftheSameCase"/>
    <s v="DVT_InScope"/>
    <s v="DVT_KPIT_ConfirmationOK"/>
    <s v="KPIT_Export"/>
    <s v="KPIT_WK38_Out"/>
    <s v="KPIT_WK39_Planned"/>
    <s v="PJ11DEF00æ¨ªå±•æ¸ˆ"/>
    <s v="R1410_LRT"/>
    <m/>
    <m/>
    <m/>
    <m/>
    <m/>
    <m/>
    <m/>
    <m/>
    <m/>
    <s v="PJ04DEF00"/>
    <x v="1"/>
    <s v="software"/>
    <s v="hm_izaki_ki"/>
    <s v="23PF A14é–‹ç™ºå‘ã‘ä¸å…·åˆç®¡ç†_x000d__x000a_23PF Defect management for A14 development_x000d__x000a_"/>
    <m/>
  </r>
  <r>
    <x v="0"/>
    <s v="PJ04DEF00-5460"/>
    <n v="587000"/>
    <s v="[PRM] Primary authentication screen is displayed for few seconds (7 secs) before displaying Disclaimer screen when creating a new user (User1) while &quot;Owner&quot; profile is logged in"/>
    <s v="kpt_shimpi_su"/>
    <x v="6"/>
    <s v="CLOSE CONFIRMATION"/>
    <x v="486"/>
    <x v="1"/>
    <s v="LRT -&gt; Out-of-Test Case Detection"/>
    <s v="30AY"/>
    <s v="A14Degrade"/>
    <s v="A14OSV_SourceoftheSameCase"/>
    <s v="DVT_InScope"/>
    <s v="DVT_KPIT_ConfirmationNG"/>
    <s v="KPIT_Export"/>
    <s v="KPIT_WK42_Out"/>
    <s v="R1410_LRT"/>
    <m/>
    <m/>
    <m/>
    <m/>
    <m/>
    <m/>
    <m/>
    <m/>
    <m/>
    <m/>
    <m/>
    <m/>
    <m/>
    <s v="PJ04DEF00"/>
    <x v="1"/>
    <s v="software"/>
    <s v="hm_izaki_ki"/>
    <s v="23PF A14é–‹ç™ºå‘ã‘ä¸å…·åˆç®¡ç†_x000d__x000a_23PF Defect management for A14 development_x000d__x000a_"/>
    <m/>
  </r>
  <r>
    <x v="0"/>
    <s v="PJ04DEF00-5459"/>
    <n v="586792"/>
    <s v="[PRM] Black screen is displayed for 15 sec after switching the profile between Owner (HPA) -&gt; User 1 multiple times(6 times) on pre-launch screen"/>
    <s v="kpt_tehra_ma"/>
    <x v="0"/>
    <s v="CLOSED"/>
    <x v="487"/>
    <x v="3"/>
    <s v="LRT -&gt; Out-of-Test Case Detection"/>
    <s v="30AY"/>
    <s v="A13LegacyDefect"/>
    <s v="A14OSV_SourceoftheSameCase"/>
    <s v="DVT_OutOfScope"/>
    <s v="KPIT_WK35_Out"/>
    <s v="KPIT_WK35_Planned"/>
    <s v="R1410_LRT"/>
    <m/>
    <m/>
    <m/>
    <m/>
    <m/>
    <m/>
    <m/>
    <m/>
    <m/>
    <m/>
    <m/>
    <m/>
    <m/>
    <m/>
    <s v="PJ04DEF00"/>
    <x v="1"/>
    <s v="software"/>
    <s v="hm_izaki_ki"/>
    <s v="23PF A14é–‹ç™ºå‘ã‘ä¸å…·åˆç®¡ç†_x000d__x000a_23PF Defect management for A14 development_x000d__x000a_"/>
    <m/>
  </r>
  <r>
    <x v="0"/>
    <s v="PJ04DEF00-5458"/>
    <n v="586775"/>
    <s v="[HFT] &quot;Garbled&quot; text is displayed on &quot;Ending Call&quot; screen when selecting &quot;Phone&quot; App after ending HFT call from In call screen"/>
    <s v="kpt_mishra_ay"/>
    <x v="6"/>
    <s v="CLOSED"/>
    <x v="488"/>
    <x v="1"/>
    <s v="LRT -&gt; Out-of-Test Case Detection"/>
    <s v="30AY"/>
    <s v="A14OSV_SourceoftheSameCase"/>
    <s v="DVT_InScope"/>
    <s v="DVT_KPIT_ConfirmationOK"/>
    <s v="KPIT_WK37_Out"/>
    <s v="R1410_LRT"/>
    <m/>
    <m/>
    <m/>
    <m/>
    <m/>
    <m/>
    <m/>
    <m/>
    <m/>
    <m/>
    <m/>
    <m/>
    <m/>
    <m/>
    <m/>
    <s v="PJ04DEF00"/>
    <x v="1"/>
    <s v="software"/>
    <s v="hm_izaki_ki"/>
    <s v="23PF A14é–‹ç™ºå‘ã‘ä¸å…·åˆç®¡ç†_x000d__x000a_23PF Defect management for A14 development_x000d__x000a_"/>
    <m/>
  </r>
  <r>
    <x v="0"/>
    <s v="PJ04DEF00-5445"/>
    <n v="586453"/>
    <s v="[SUW] &quot;SUW Reopen Notification(Honda)&quot; is displayed twice on notification list screen"/>
    <s v="kpt_kumar_po"/>
    <x v="3"/>
    <s v="CLOSE CONFIRMATION"/>
    <x v="489"/>
    <x v="1"/>
    <s v="LRT -&gt; Out-of-Test Case Detection"/>
    <s v="30AX"/>
    <s v="3BWT_UK_MP_triage_to_su3"/>
    <s v="A14OSV_SourceoftheSameCase"/>
    <s v="A14SU1_triage_to_su3"/>
    <s v="DVT_InScope"/>
    <s v="DVT_KPIT_ConfirmationNG"/>
    <s v="KPIT_2026_WK08_Out"/>
    <s v="KPIT_Export"/>
    <s v="KPIT_WK08_Out"/>
    <s v="KPIT_WK40_Planned"/>
    <s v="KPIT_WK41_Planned"/>
    <s v="KPIT_WK42_Planned"/>
    <s v="KPIT_WK43_Planned"/>
    <s v="KPIT_WK44_Planned"/>
    <s v="KPIT_WK45_Planned"/>
    <s v="R1410_LRT"/>
    <s v="SetupWizard"/>
    <m/>
    <m/>
    <m/>
    <m/>
    <s v="PJ04DEF00"/>
    <x v="1"/>
    <s v="software"/>
    <s v="hm_izaki_ki"/>
    <s v="23PF A14é–‹ç™ºå‘ã‘ä¸å…·åˆç®¡ç†_x000d__x000a_23PF Defect management for A14 development_x000d__x000a_"/>
    <m/>
  </r>
  <r>
    <x v="0"/>
    <s v="PJ04DEF00-5436"/>
    <n v="586088"/>
    <s v="[SPCAA] Black screen is displayed after selecting &quot;Mic&quot; icon on Android Auto projection screen when notifications are dismissed by clicking &quot;Dismiss All&quot; button from notifications list"/>
    <s v="kpt_mishra_ay"/>
    <x v="6"/>
    <s v="CLOSED"/>
    <x v="490"/>
    <x v="3"/>
    <s v="LRT -&gt; Out-of-Test Case Detection"/>
    <s v="KPIT_WK37_Out"/>
    <s v="R1410_LRT"/>
    <s v="T20W"/>
    <m/>
    <m/>
    <m/>
    <m/>
    <m/>
    <m/>
    <m/>
    <m/>
    <m/>
    <m/>
    <m/>
    <m/>
    <m/>
    <m/>
    <m/>
    <m/>
    <m/>
    <m/>
    <s v="PJ04DEF00"/>
    <x v="1"/>
    <s v="software"/>
    <s v="hm_izaki_ki"/>
    <s v="23PF A14é–‹ç™ºå‘ã‘ä¸å…·åˆç®¡ç†_x000d__x000a_23PF Defect management for A14 development_x000d__x000a_"/>
    <m/>
  </r>
  <r>
    <x v="0"/>
    <s v="PJ04DEF00-5426"/>
    <n v="586126"/>
    <s v="[MCS] &quot;Press and Hold to add&quot; and VR icon option is displayed on MCS for 9 sec after entering PIN on user authentication screen for owner profile"/>
    <s v="kpt_khilare_su"/>
    <x v="7"/>
    <s v="CONFIRMATION NG"/>
    <x v="491"/>
    <x v="2"/>
    <s v="LRT -&gt; Out-of-Test Case Detection"/>
    <s v="3BWT_UK_MP_triage_to_su3"/>
    <s v="A14SU1_triage_to_su3"/>
    <s v="DVT_InScope"/>
    <s v="DVT_KPIT_ConfirmationOK"/>
    <s v="KPIT_Export"/>
    <s v="KPIT_WK39_Out"/>
    <s v="R1410_LRT"/>
    <s v="T20W"/>
    <m/>
    <m/>
    <m/>
    <m/>
    <m/>
    <m/>
    <m/>
    <m/>
    <m/>
    <m/>
    <m/>
    <m/>
    <m/>
    <s v="PJ04DEF00"/>
    <x v="1"/>
    <s v="software"/>
    <s v="hm_izaki_ki"/>
    <s v="23PF A14é–‹ç™ºå‘ã‘ä¸å…·åˆç®¡ç†_x000d__x000a_23PF Defect management for A14 development_x000d__x000a_"/>
    <m/>
  </r>
  <r>
    <x v="0"/>
    <s v="PJ04DEF00-5420"/>
    <n v="586026"/>
    <s v="[HFT] Phone Contacts are displayed on &quot;Contacts&quot; screen when selecting &quot;Cancel&quot; button on &quot;Grant Permission&quot; pop up while Contact permission is disabled"/>
    <s v="kpt_mishra_ay"/>
    <x v="6"/>
    <s v="CLOSED"/>
    <x v="492"/>
    <x v="1"/>
    <s v="LRT -&gt; Out-of-Test Case Detection"/>
    <s v="3BMA"/>
    <s v="A13_A14_OSV"/>
    <s v="A14_OSV"/>
    <s v="A14OSV_INFLOW_WK35"/>
    <s v="A14OSV_MP_triage"/>
    <s v="A14OSV_OUTFLOW_WK36"/>
    <s v="A14SU1_triage_not_applicable"/>
    <s v="KPIT_CR_Impact"/>
    <s v="KPIT_WK36_Out"/>
    <s v="OSV_DVT_InScope"/>
    <s v="OSVDVT_KPIT_ConfirmationNG"/>
    <s v="OSVDVT_KPIT_ConfirmationOK"/>
    <s v="R7413_LRT"/>
    <s v="SourceoftheSameCaseID:PJ04DEF00-5470"/>
    <m/>
    <m/>
    <m/>
    <m/>
    <m/>
    <m/>
    <m/>
    <s v="PJ04DEF00"/>
    <x v="1"/>
    <s v="software"/>
    <s v="hm_izaki_ki"/>
    <s v="23PF A14é–‹ç™ºå‘ã‘ä¸å…·åˆç®¡ç†_x000d__x000a_23PF Defect management for A14 development_x000d__x000a_"/>
    <m/>
  </r>
  <r>
    <x v="0"/>
    <s v="PJ04DEF00-5419"/>
    <n v="586023"/>
    <s v="[SUW] &quot;Profile setup can't be completed while driving&quot; toast message is not displayed after selecting &quot;Finish setting up your profile&quot; notification from notification list&quot; while driving restrictions is applied"/>
    <s v="kpt_rane_sh"/>
    <x v="3"/>
    <s v="CLOSED"/>
    <x v="493"/>
    <x v="1"/>
    <s v="LRT -&gt; Out-of-Test Case Detection"/>
    <s v="30AX"/>
    <s v="A14OSV_SourceoftheSameCase"/>
    <s v="DVT_OutOfScope"/>
    <s v="KPIT_WK38_Out"/>
    <s v="R1410_LRT"/>
    <s v="SetupWizard"/>
    <s v="åŒä»¶_Wonâ€™tFix"/>
    <m/>
    <m/>
    <m/>
    <m/>
    <m/>
    <m/>
    <m/>
    <m/>
    <m/>
    <m/>
    <m/>
    <m/>
    <m/>
    <m/>
    <s v="PJ04DEF00"/>
    <x v="1"/>
    <s v="software"/>
    <s v="hm_izaki_ki"/>
    <s v="23PF A14é–‹ç™ºå‘ã‘ä¸å…·åˆç®¡ç†_x000d__x000a_23PF Defect management for A14 development_x000d__x000a_"/>
    <m/>
  </r>
  <r>
    <x v="0"/>
    <s v="PJ04DEF00-5416"/>
    <n v="586019"/>
    <s v="[PRM] &quot;Profile settings&quot; screen is shifted toward A-zone after selecting &quot;Ok&quot; button on disclaimer popup when user profile is switched from Owner to User 1"/>
    <s v="kpt_chaudhari_an"/>
    <x v="2"/>
    <s v="CLOSED"/>
    <x v="494"/>
    <x v="2"/>
    <s v="LRT -&gt; Out-of-Test Case Detection"/>
    <s v="30AA"/>
    <s v="A14OSV_SourceoftheSameCase"/>
    <s v="DefectNotReproduced"/>
    <s v="DVT_OutOfScope"/>
    <s v="KPIT_WK35_Out"/>
    <s v="KPIT_WK35_Planned"/>
    <s v="R1410_LRT"/>
    <m/>
    <m/>
    <m/>
    <m/>
    <m/>
    <m/>
    <m/>
    <m/>
    <m/>
    <m/>
    <m/>
    <m/>
    <m/>
    <m/>
    <s v="PJ04DEF00"/>
    <x v="1"/>
    <s v="software"/>
    <s v="hm_izaki_ki"/>
    <s v="23PF A14é–‹ç™ºå‘ã‘ä¸å…·åˆç®¡ç†_x000d__x000a_23PF Defect management for A14 development_x000d__x000a_"/>
    <m/>
  </r>
  <r>
    <x v="0"/>
    <s v="PJ04DEF00-5414"/>
    <n v="586011"/>
    <s v="[HFT] &quot;Garbled&quot; text is displayed on &quot;Ending Call&quot; screen when selecting &quot;Phone&quot; App after ending HFT call from In call screen"/>
    <s v="kpt_mishra_ay"/>
    <x v="6"/>
    <s v="CLOSED"/>
    <x v="495"/>
    <x v="1"/>
    <s v="LRT -&gt; Out-of-Test Case Detection"/>
    <s v="3BMA"/>
    <s v="A13_A14_OSV"/>
    <s v="A14_OSV"/>
    <s v="A14OSV_INFLOW_WK35"/>
    <s v="A14OSV_OUTFLOW_2025_WK50"/>
    <s v="A14SU1_triage_to_su3"/>
    <s v="KPIT_WK50_Out"/>
    <s v="OSV_DVT_OutOfScope"/>
    <s v="R7413_LRT"/>
    <s v="SourceoftheSameCaseID:PJ04DEF00-5458"/>
    <m/>
    <m/>
    <m/>
    <m/>
    <m/>
    <m/>
    <m/>
    <m/>
    <m/>
    <m/>
    <m/>
    <s v="PJ04DEF00"/>
    <x v="1"/>
    <s v="software"/>
    <s v="hm_izaki_ki"/>
    <s v="23PF A14é–‹ç™ºå‘ã‘ä¸å…·åˆç®¡ç†_x000d__x000a_23PF Defect management for A14 development_x000d__x000a_"/>
    <m/>
  </r>
  <r>
    <x v="0"/>
    <s v="PJ04DEF00-5405"/>
    <n v="585749"/>
    <s v="[TSU] &quot;Wireless CarPlay&quot; projection is not displayed when &quot;Apple CarPlay&quot; button is selected from MCS while POI &quot;Destination List screen&quot; is active"/>
    <s v="kpt_reddimalla_pr"/>
    <x v="15"/>
    <s v="CLOSED"/>
    <x v="496"/>
    <x v="3"/>
    <s v="LRT -&gt; Out-of-Test Case Detection"/>
    <s v="30AY"/>
    <s v="A13_A14_OSV"/>
    <s v="A14_OSV"/>
    <s v="A14OSV_INFLOW_WK34"/>
    <s v="A14OSV_OUTFLOW_WK35"/>
    <s v="KPIT_CR_Impact"/>
    <s v="KPIT_WK35_Out"/>
    <s v="OSV_DVT_InScope"/>
    <s v="OSVDVT_KPIT_ConfirmationOK"/>
    <s v="R7413_LRT"/>
    <s v="SourceoftheSameCaseID:PJ04DEF00-4953"/>
    <m/>
    <m/>
    <m/>
    <m/>
    <m/>
    <m/>
    <m/>
    <m/>
    <m/>
    <m/>
    <s v="PJ04DEF00"/>
    <x v="1"/>
    <s v="software"/>
    <s v="hm_izaki_ki"/>
    <s v="23PF A14é–‹ç™ºå‘ã‘ä¸å…·åˆç®¡ç†_x000d__x000a_23PF Defect management for A14 development_x000d__x000a_"/>
    <m/>
  </r>
  <r>
    <x v="0"/>
    <s v="PJ04DEF00-5404"/>
    <n v="585810"/>
    <s v="[PRM] &quot;Profile settings&quot; screen is shifted toward A-zone after selecting &quot;Ok&quot; button on disclaimer popup when user profile is switched from Owner to User 1"/>
    <s v="kpt_gaikwad_pr"/>
    <x v="5"/>
    <s v="CLOSED"/>
    <x v="497"/>
    <x v="2"/>
    <s v="LRT -&gt; Out-of-Test Case Detection"/>
    <s v="30AY"/>
    <s v="A13_A14_OSV"/>
    <s v="A14_OSV"/>
    <s v="A14OSV_INFLOW_WK34"/>
    <s v="A14OSV_MP_triage_to_su3"/>
    <s v="A14OSV_OUTFLOW_WK37"/>
    <s v="KPIT_WK37_Out"/>
    <s v="OSV_DVT_OutOfScope"/>
    <s v="R7413_LRT"/>
    <s v="SourceoftheSameCaseID:PJ04DEF00-5416"/>
    <s v="åŒä»¶_Wonâ€™tFix"/>
    <m/>
    <m/>
    <m/>
    <m/>
    <m/>
    <m/>
    <m/>
    <m/>
    <m/>
    <m/>
    <s v="PJ04DEF00"/>
    <x v="1"/>
    <s v="software"/>
    <s v="hm_izaki_ki"/>
    <s v="23PF A14é–‹ç™ºå‘ã‘ä¸å…·åˆç®¡ç†_x000d__x000a_23PF Defect management for A14 development_x000d__x000a_"/>
    <m/>
  </r>
  <r>
    <x v="0"/>
    <s v="PJ04DEF00-5389"/>
    <n v="585571"/>
    <s v="[Wi-Fi(Station)]&quot;Autofill&quot; Tooltip message for Network SSID field overlaps with &quot;Add Network (Advance)&quot; text on Header while scroll down operation is performed"/>
    <s v="kpt_nayak_ar"/>
    <x v="14"/>
    <s v="CLOSED"/>
    <x v="498"/>
    <x v="2"/>
    <s v="LRT -&gt; Out-of-Test Case Detection"/>
    <s v="30AX"/>
    <s v="A13LegacyDefect"/>
    <s v="A14OSV_SourceoftheSameCase"/>
    <s v="DVT_OutOfScope"/>
    <s v="KPIT_Export"/>
    <s v="KPIT_WK35_Out"/>
    <s v="KPIT_WK35_Planned"/>
    <s v="KPIT_WK39_Planned"/>
    <s v="R1410_LRT"/>
    <m/>
    <m/>
    <m/>
    <m/>
    <m/>
    <m/>
    <m/>
    <m/>
    <m/>
    <m/>
    <m/>
    <m/>
    <s v="PJ04DEF00"/>
    <x v="1"/>
    <s v="software"/>
    <s v="hm_izaki_ki"/>
    <s v="23PF A14é–‹ç™ºå‘ã‘ä¸å…·åˆç®¡ç†_x000d__x000a_23PF Defect management for A14 development_x000d__x000a_"/>
    <m/>
  </r>
  <r>
    <x v="0"/>
    <s v="PJ04DEF00-5367"/>
    <n v="585313"/>
    <s v="[HED] User name initial for User2 profile on header area is displayed as &quot;U&quot; when user switching is performed from User1 to User2"/>
    <s v="kpt_mishra_ay"/>
    <x v="6"/>
    <s v="CLOSED"/>
    <x v="499"/>
    <x v="2"/>
    <s v="LRT -&gt; Out-of-Test Case Detection"/>
    <s v="DVT_InScope"/>
    <s v="DVT_KPIT_ConfirmationOK"/>
    <s v="KPIT_WK35_Out"/>
    <s v="KPIT_WK35_Planned"/>
    <s v="R1410_LRT"/>
    <s v="T20W"/>
    <m/>
    <m/>
    <m/>
    <m/>
    <m/>
    <m/>
    <m/>
    <m/>
    <m/>
    <m/>
    <m/>
    <m/>
    <m/>
    <m/>
    <m/>
    <s v="PJ04DEF00"/>
    <x v="1"/>
    <s v="software"/>
    <s v="hm_izaki_ki"/>
    <s v="23PF A14é–‹ç™ºå‘ã‘ä¸å…·åˆç®¡ç†_x000d__x000a_23PF Defect management for A14 development_x000d__x000a_"/>
    <m/>
  </r>
  <r>
    <x v="0"/>
    <s v="PJ04DEF00-5345"/>
    <n v="585272"/>
    <s v="[SUW] The text &quot;Name your profile&quot; is cut-off on &quot;Name your profile&quot; screen while &quot;Language&quot; popup is active after selecting language switching icon on software keyboard while &quot;Language&quot; popup is active"/>
    <s v="kpt_prasad_ra"/>
    <x v="10"/>
    <s v="BLOCK FIXING VALIDATION"/>
    <x v="500"/>
    <x v="2"/>
    <s v="LRT -&gt; Out-of-Test Case Detection"/>
    <s v="3A0W"/>
    <s v="A13_A14_OSV"/>
    <s v="A14_OSV"/>
    <s v="A14NL_ISSUE"/>
    <s v="A14OSV_INFLOW_WK34"/>
    <s v="A14OSV_MP_triage"/>
    <s v="A14OSV_OUTFLOW_WK36"/>
    <s v="OSV_DVT_OutOfScope"/>
    <s v="R7413_LRT"/>
    <s v="SetupWizard"/>
    <s v="SourceoftheSameCaseID:PJ04DEF00-5615"/>
    <m/>
    <m/>
    <m/>
    <m/>
    <m/>
    <m/>
    <m/>
    <m/>
    <m/>
    <m/>
    <s v="PJ04DEF00"/>
    <x v="1"/>
    <s v="software"/>
    <s v="hm_izaki_ki"/>
    <s v="23PF A14é–‹ç™ºå‘ã‘ä¸å…·åˆç®¡ç†_x000d__x000a_23PF Defect management for A14 development_x000d__x000a_"/>
    <m/>
  </r>
  <r>
    <x v="0"/>
    <s v="PJ04DEF00-5344"/>
    <n v="585271"/>
    <s v="[Wi-Fi(Station)]&quot;Autofill&quot; Tooltip message for Network SSID field overlaps with &quot;Add Network (Advance)&quot; text on Header while scroll down operation is performed"/>
    <s v="kpt_kumar_pi"/>
    <x v="1"/>
    <s v="CLOSED"/>
    <x v="501"/>
    <x v="2"/>
    <s v="LRT -&gt; Out-of-Test Case Detection"/>
    <s v="3BMA"/>
    <s v="A13_A14_OSV"/>
    <s v="A13LegacyDefect"/>
    <s v="A14_OSV"/>
    <s v="A14OSV_INFLOW_WK34"/>
    <s v="A14OSV_MP_triage_to_su2"/>
    <s v="A14OSV_OUTFLOW_2026_WK2"/>
    <s v="KPIT_2026_WK02_Out"/>
    <s v="KPIT_Export"/>
    <s v="OSV_DVT_OutOfScope"/>
    <s v="R7413_LRT"/>
    <s v="SourceoftheSameCaseID:PJ04DEF00-5389"/>
    <s v="åŒä»¶_Wonâ€™tFix"/>
    <m/>
    <m/>
    <m/>
    <m/>
    <m/>
    <m/>
    <m/>
    <m/>
    <s v="PJ04DEF00"/>
    <x v="1"/>
    <s v="software"/>
    <s v="hm_izaki_ki"/>
    <s v="23PF A14é–‹ç™ºå‘ã‘ä¸å…·åˆç®¡ç†_x000d__x000a_23PF Defect management for A14 development_x000d__x000a_"/>
    <m/>
  </r>
  <r>
    <x v="0"/>
    <s v="PJ04DEF00-5340"/>
    <n v="585255"/>
    <s v="[SUW] Black screen is displayed for a moment when Google Assistant is initiated on Welcome and Language Selection screen"/>
    <s v="kpt_thombare_ap"/>
    <x v="9"/>
    <s v="CLOSED"/>
    <x v="502"/>
    <x v="1"/>
    <s v="LRT -&gt; Out-of-Test Case Detection"/>
    <s v="30AY"/>
    <s v="30AY-MAP"/>
    <s v="A13_A14_OSV"/>
    <s v="A14_OSV"/>
    <s v="A14OSV_INFLOW_WK34"/>
    <s v="A14OSV_MP_triage"/>
    <s v="A14OSV_OUTFLOW_WK35"/>
    <s v="KPIT_CR_Impact"/>
    <s v="KPIT_WK35_Out"/>
    <s v="OSV_DVT_InScope"/>
    <s v="OSVDVT_KPIT_ConfirmationOK"/>
    <s v="PA_ISSUE_LOGIN_NOT"/>
    <s v="R7413_LRT"/>
    <s v="SetupWizard"/>
    <s v="SourceoftheSameCaseID:PJ04DEF00-5239"/>
    <s v="åŒä»¶_Wonâ€™tFix"/>
    <m/>
    <m/>
    <m/>
    <m/>
    <m/>
    <s v="PJ04DEF00"/>
    <x v="1"/>
    <s v="software"/>
    <s v="hm_izaki_ki"/>
    <s v="23PF A14é–‹ç™ºå‘ã‘ä¸å…·åˆç®¡ç†_x000d__x000a_23PF Defect management for A14 development_x000d__x000a_"/>
    <m/>
  </r>
  <r>
    <x v="0"/>
    <s v="PJ04DEF00-5336"/>
    <n v="585225"/>
    <s v="[SUW] &quot;Back&quot; button from MCS is not operable on &quot;Languages&quot; popup when language switching icon is selected from software keyboard on &quot;Name your profile&quot; screen"/>
    <s v="kpt_joarder_so"/>
    <x v="10"/>
    <s v="BLOCK FIXING VALIDATION"/>
    <x v="503"/>
    <x v="1"/>
    <s v="LRT -&gt; Out-of-Test Case Detection"/>
    <s v="3BMA"/>
    <s v="A13_A14_OSV"/>
    <s v="A14_OSV"/>
    <s v="A14OSV_INFLOW_WK34"/>
    <s v="A14OSV_MP_triage"/>
    <s v="A14OSV_OUTFLOW_WK36"/>
    <s v="OSV_DVT_InScope"/>
    <s v="OSVDVT_KPIT_ConfirmationNG"/>
    <s v="R7413_LRT"/>
    <s v="SetupWizard"/>
    <s v="SourceoftheSameCaseID:PJ04DEF00-5473"/>
    <m/>
    <m/>
    <m/>
    <m/>
    <m/>
    <m/>
    <m/>
    <m/>
    <m/>
    <m/>
    <s v="PJ04DEF00"/>
    <x v="1"/>
    <s v="software"/>
    <s v="hm_izaki_ki"/>
    <s v="23PF A14é–‹ç™ºå‘ã‘ä¸å…·åˆç®¡ç†_x000d__x000a_23PF Defect management for A14 development_x000d__x000a_"/>
    <m/>
  </r>
  <r>
    <x v="0"/>
    <s v="PJ04DEF00-5331"/>
    <n v="585076"/>
    <s v="[SPCAA] Android Auto is continuously connecting and disconnecting automatically when selecting Android Auto icon from Manage Device Connections screen while Phone is connected through Bluetooth"/>
    <s v="kpt_pandhare_pr"/>
    <x v="8"/>
    <s v="INVESTIGATING OUTSIDE"/>
    <x v="504"/>
    <x v="3"/>
    <s v="LRT -&gt; Out-of-Test Case Detection"/>
    <s v="3BMA"/>
    <s v="A13_A14_OSV"/>
    <s v="A14_OSV"/>
    <s v="A14OSV_INFLOW_WK34"/>
    <s v="A14OSV_MP_triage"/>
    <s v="A14OSV_OUTFLOW_WK35"/>
    <s v="R7413_LRT"/>
    <s v="SourceoftheSameCaseID:PJ04DEF00-1729"/>
    <m/>
    <m/>
    <m/>
    <m/>
    <m/>
    <m/>
    <m/>
    <m/>
    <m/>
    <m/>
    <m/>
    <m/>
    <m/>
    <s v="PJ04DEF00"/>
    <x v="1"/>
    <s v="software"/>
    <s v="hm_izaki_ki"/>
    <s v="23PF A14é–‹ç™ºå‘ã‘ä¸å…·åˆç®¡ç†_x000d__x000a_23PF Defect management for A14 development_x000d__x000a_"/>
    <m/>
  </r>
  <r>
    <x v="0"/>
    <s v="PJ04DEF00-5330"/>
    <n v="584983"/>
    <s v="[BT] Phone is not reconnecting via Bluetooth automatically after performing user switch from &quot;Owner&quot; to &quot;User1&quot; while same phone is already connected as Bluetooth in &quot;Owner&quot; profile"/>
    <s v="kpt_reddimalla_pr"/>
    <x v="15"/>
    <s v="CLOSED"/>
    <x v="505"/>
    <x v="1"/>
    <s v="LRT -&gt; Out-of-Test Case Detection"/>
    <s v="30AY"/>
    <s v="A13_A14_OSV"/>
    <s v="A13LegacyDefect"/>
    <s v="A14_OSV"/>
    <s v="A14OSV_INFLOW_WK35"/>
    <s v="A14OSV_OUTFLOW_WK37"/>
    <s v="KPIT_WK37_Out"/>
    <s v="OSV_DVT_OutOfScope"/>
    <s v="R7413_LRT"/>
    <s v="SourceoftheSameCaseID:PJ04DEF00-5463"/>
    <s v="åŒä»¶_Wonâ€™tFix"/>
    <m/>
    <m/>
    <m/>
    <m/>
    <m/>
    <m/>
    <m/>
    <m/>
    <m/>
    <m/>
    <s v="PJ04DEF00"/>
    <x v="1"/>
    <s v="software"/>
    <s v="hm_izaki_ki"/>
    <s v="23PF A14é–‹ç™ºå‘ã‘ä¸å…·åˆç®¡ç†_x000d__x000a_23PF Defect management for A14 development_x000d__x000a_"/>
    <m/>
  </r>
  <r>
    <x v="0"/>
    <s v="PJ04DEF00-5327"/>
    <n v="585055"/>
    <s v="[CarMediaApp] Previous entered text is displayed on search input field of Spotify search after pressing back button twice from MCS and relaunching Spotify search screen"/>
    <s v="kpt_gahile_pr"/>
    <x v="10"/>
    <s v="CLOSED"/>
    <x v="506"/>
    <x v="1"/>
    <s v="LRT -&gt; Out-of-Test Case Detection"/>
    <s v="3BMA"/>
    <s v="DVT_OutOfScope"/>
    <s v="External_Factor"/>
    <s v="KPIT_WK36_Out"/>
    <s v="R1410_LRT"/>
    <m/>
    <m/>
    <m/>
    <m/>
    <m/>
    <m/>
    <m/>
    <m/>
    <m/>
    <m/>
    <m/>
    <m/>
    <m/>
    <m/>
    <m/>
    <m/>
    <s v="PJ04DEF00"/>
    <x v="1"/>
    <s v="software"/>
    <s v="hm_izaki_ki"/>
    <s v="23PF A14é–‹ç™ºå‘ã‘ä¸å…·åˆç®¡ç†_x000d__x000a_23PF Defect management for A14 development_x000d__x000a_"/>
    <m/>
  </r>
  <r>
    <x v="0"/>
    <s v="PJ04DEF00-5322"/>
    <n v="584733"/>
    <s v="[BT] &quot;Bluetooth is turned off&quot; pop up is displayed for a moment after switching from Owner -&gt; User1 -&gt; Owner profile while Bluetooth is &quot;ON&quot; for Owner profile"/>
    <s v="kpt_nayak_ar"/>
    <x v="14"/>
    <s v="CLOSED"/>
    <x v="507"/>
    <x v="1"/>
    <s v="LRT -&gt; Out-of-Test Case Detection"/>
    <s v="30AA"/>
    <s v="A13LegacyDefect"/>
    <s v="A14OSV_SourceoftheSameCase"/>
    <s v="DVT_OutOfScope"/>
    <s v="KPIT_WK35_Out"/>
    <s v="KPIT_WK35_Planned"/>
    <s v="R1410_LRT"/>
    <m/>
    <m/>
    <m/>
    <m/>
    <m/>
    <m/>
    <m/>
    <m/>
    <m/>
    <m/>
    <m/>
    <m/>
    <m/>
    <m/>
    <s v="PJ04DEF00"/>
    <x v="1"/>
    <s v="software"/>
    <s v="hm_izaki_ki"/>
    <s v="23PF A14é–‹ç™ºå‘ã‘ä¸å…·åˆç®¡ç†_x000d__x000a_23PF Defect management for A14 development_x000d__x000a_"/>
    <m/>
  </r>
  <r>
    <x v="0"/>
    <s v="PJ04DEF00-5320"/>
    <n v="584654"/>
    <s v="[LNG] The text &quot;Please log in to use Spotify&quot; is displayed in English Language in B-Zone when language is changed from English to EspaÃ±ol"/>
    <s v="kpt_reddy_ke"/>
    <x v="7"/>
    <s v="CLOSED"/>
    <x v="508"/>
    <x v="2"/>
    <s v="LRT -&gt; Out-of-Test Case Detection"/>
    <s v="3BMA"/>
    <s v="3PApp_L3"/>
    <s v="A14OSV_SourceoftheSameCase"/>
    <s v="DVT_OutOfScope"/>
    <s v="External_Factor"/>
    <s v="KPIT_WK40_Out"/>
    <s v="R1410_LRT"/>
    <m/>
    <m/>
    <m/>
    <m/>
    <m/>
    <m/>
    <m/>
    <m/>
    <m/>
    <m/>
    <m/>
    <m/>
    <m/>
    <m/>
    <s v="PJ04DEF00"/>
    <x v="1"/>
    <s v="software"/>
    <s v="hm_izaki_ki"/>
    <s v="23PF A14é–‹ç™ºå‘ã‘ä¸å…·åˆç®¡ç†_x000d__x000a_23PF Defect management for A14 development_x000d__x000a_"/>
    <m/>
  </r>
  <r>
    <x v="0"/>
    <s v="PJ04DEF00-5319"/>
    <n v="584623"/>
    <s v="[System UI] Application count on advanced settings &quot;Apps&quot; screen is not updated when an app(Spotify) is uninstalled from Spotify app info screen"/>
    <s v="kpt_kumar_pi"/>
    <x v="1"/>
    <s v="CLOSED"/>
    <x v="509"/>
    <x v="2"/>
    <s v="LRT -&gt; Out-of-Test Case Detection"/>
    <s v="30AA"/>
    <s v="A14OSV_SourceoftheSameCase"/>
    <s v="DVT_InScope"/>
    <s v="DVT_KPIT_ConfirmationOK"/>
    <s v="KPIT_CR_Impact"/>
    <s v="KPIT_Export"/>
    <s v="KPIT_WK42_Out"/>
    <s v="R1410_LRT"/>
    <s v="Target_A14-13VF-SU1"/>
    <s v="Target_A14-SU1"/>
    <m/>
    <m/>
    <m/>
    <m/>
    <m/>
    <m/>
    <m/>
    <m/>
    <m/>
    <m/>
    <m/>
    <s v="PJ04DEF00"/>
    <x v="1"/>
    <s v="software"/>
    <s v="hm_izaki_ki"/>
    <s v="23PF A14é–‹ç™ºå‘ã‘ä¸å…·åˆç®¡ç†_x000d__x000a_23PF Defect management for A14 development_x000d__x000a_"/>
    <m/>
  </r>
  <r>
    <x v="0"/>
    <s v="PJ04DEF00-5316"/>
    <n v="584620"/>
    <s v="[BT] &quot;Failed to turn on Bluetooth.&quot; toast popup is displayed when Google Assistant is selected from MCS while Bluetooth is getting enabled"/>
    <s v="kpt_kumar_pi"/>
    <x v="1"/>
    <s v="CLOSED"/>
    <x v="510"/>
    <x v="2"/>
    <s v="LRT -&gt; Out-of-Test Case Detection"/>
    <s v="30AA"/>
    <s v="A14Degrade"/>
    <s v="DVT_InScope"/>
    <s v="DVT_KPIT_ConfirmationOK"/>
    <s v="KPIT_WK35_Out"/>
    <s v="R1410_LRT"/>
    <m/>
    <m/>
    <m/>
    <m/>
    <m/>
    <m/>
    <m/>
    <m/>
    <m/>
    <m/>
    <m/>
    <m/>
    <m/>
    <m/>
    <m/>
    <s v="PJ04DEF00"/>
    <x v="1"/>
    <s v="software"/>
    <s v="hm_izaki_ki"/>
    <s v="23PF A14é–‹ç™ºå‘ã‘ä¸å…·åˆç®¡ç†_x000d__x000a_23PF Defect management for A14 development_x000d__x000a_"/>
    <m/>
  </r>
  <r>
    <x v="0"/>
    <s v="PJ04DEF00-5314"/>
    <n v="584618"/>
    <s v="[Trip Computer] &quot;Delete&quot; button text is misaligned (shifted upward) on &quot;Trip A History will be deleted&quot; popup when profile setup is completed from notification list screen"/>
    <s v="kpt_shimpi_su"/>
    <x v="1"/>
    <s v="BLOCK FIXING VALIDATION"/>
    <x v="511"/>
    <x v="2"/>
    <s v="LRT -&gt; Out-of-Test Case Detection"/>
    <s v="30AA"/>
    <s v="A14OSV_SourceoftheSameCase"/>
    <s v="KPIT_Export"/>
    <s v="KPIT_WK37_Planned"/>
    <s v="KPIT_WK42_Out"/>
    <s v="R1410_LRT"/>
    <m/>
    <m/>
    <m/>
    <m/>
    <m/>
    <m/>
    <m/>
    <m/>
    <m/>
    <m/>
    <m/>
    <m/>
    <m/>
    <m/>
    <m/>
    <s v="PJ04DEF00"/>
    <x v="1"/>
    <s v="software"/>
    <s v="hm_izaki_ki"/>
    <s v="23PF A14é–‹ç™ºå‘ã‘ä¸å…·åˆç®¡ç†_x000d__x000a_23PF Defect management for A14 development_x000d__x000a_"/>
    <m/>
  </r>
  <r>
    <x v="0"/>
    <s v="PJ04DEF00-5313"/>
    <n v="584594"/>
    <s v="[SUW] &quot;SUW Reopen Notification(Google as is)&quot; disappeared from the notification list screen after performing ignition cycle"/>
    <s v="kpt_mulla2_am"/>
    <x v="3"/>
    <s v="BLOCK FIXING VALIDATION"/>
    <x v="512"/>
    <x v="1"/>
    <s v="LRT -&gt; Out-of-Test Case Detection"/>
    <s v="3BMA"/>
    <s v="A13_A14_OSV"/>
    <s v="A14_OSV"/>
    <s v="A14OSV_INFLOW_WK34"/>
    <s v="A14OSV_MP_triage"/>
    <s v="A14OSV_OUTFLOW_WK36"/>
    <s v="R7413_LRT"/>
    <s v="SetupWizard"/>
    <s v="SourceoftheSameCaseID:PJ04DEF00-5616"/>
    <m/>
    <m/>
    <m/>
    <m/>
    <m/>
    <m/>
    <m/>
    <m/>
    <m/>
    <m/>
    <m/>
    <m/>
    <s v="PJ04DEF00"/>
    <x v="1"/>
    <s v="software"/>
    <s v="hm_izaki_ki"/>
    <s v="23PF A14é–‹ç™ºå‘ã‘ä¸å…·åˆç®¡ç†_x000d__x000a_23PF Defect management for A14 development_x000d__x000a_"/>
    <m/>
  </r>
  <r>
    <x v="0"/>
    <s v="PJ04DEF00-5311"/>
    <n v="584550"/>
    <s v="[SUW] &quot;Profile setup can't be completed while driving&quot; toast message is not displayed after selecting &quot;Finish setting up your profile&quot; notification from notification list&quot; while driving restrictions is applied"/>
    <s v="kpt_rane_sh"/>
    <x v="3"/>
    <s v="CLOSED"/>
    <x v="513"/>
    <x v="1"/>
    <s v="LRT -&gt; Out-of-Test Case Detection"/>
    <s v="3BMA"/>
    <s v="A13_A14_OSV"/>
    <s v="A13LegacyDefect"/>
    <s v="A14_OSV"/>
    <s v="A14OSV_INFLOW_WK34"/>
    <s v="A14OSV_MP_triage_to_su1"/>
    <s v="A14OSV_OUTFLOW_WK46"/>
    <s v="KPIT_Export"/>
    <s v="KPIT_WK46_Out"/>
    <s v="KPIT_WK46_Planned"/>
    <s v="R7413_LRT"/>
    <s v="SetupWizard"/>
    <s v="SourceoftheSameCaseID:PJ04DEF00-4314"/>
    <s v="SourceoftheSameCaseID:PJ04DEF00-5419"/>
    <s v="åŒä»¶_Wonâ€™tFix"/>
    <m/>
    <m/>
    <m/>
    <m/>
    <m/>
    <m/>
    <s v="PJ04DEF00"/>
    <x v="1"/>
    <s v="software"/>
    <s v="hm_izaki_ki"/>
    <s v="23PF A14é–‹ç™ºå‘ã‘ä¸å…·åˆç®¡ç†_x000d__x000a_23PF Defect management for A14 development_x000d__x000a_"/>
    <m/>
  </r>
  <r>
    <x v="0"/>
    <s v="PJ04DEF00-5310"/>
    <n v="584474"/>
    <s v="[SUW] &quot;Profile setup isn't done&quot; notification is dismissed from notification list when &quot;Profile setup&quot; page is interrupted by selecting Home from MCS"/>
    <s v="kpt_pisal_ra"/>
    <x v="7"/>
    <s v="INVESTIGATING OUTSIDE"/>
    <x v="514"/>
    <x v="1"/>
    <s v="LRT -&gt; Out-of-Test Case Detection"/>
    <s v="3BMA"/>
    <s v="A14OSV_SourceoftheSameCase"/>
    <s v="External_Factor"/>
    <s v="KPIT_WK36_Out"/>
    <s v="KPIT_WK36_Planned"/>
    <s v="R1410_LRT"/>
    <s v="SetupWizard"/>
    <m/>
    <m/>
    <m/>
    <m/>
    <m/>
    <m/>
    <m/>
    <m/>
    <m/>
    <m/>
    <m/>
    <m/>
    <m/>
    <m/>
    <s v="PJ04DEF00"/>
    <x v="1"/>
    <s v="software"/>
    <s v="hm_izaki_ki"/>
    <s v="23PF A14é–‹ç™ºå‘ã‘ä¸å…·åˆç®¡ç†_x000d__x000a_23PF Defect management for A14 development_x000d__x000a_"/>
    <m/>
  </r>
  <r>
    <x v="0"/>
    <s v="PJ04DEF00-5293"/>
    <n v="584157"/>
    <s v="[HED] &quot;Dismiss All&quot; button is not operable on notification list screen for Guest profile"/>
    <s v="kpt_kumar_po"/>
    <x v="6"/>
    <s v="IN INVESTIGATING"/>
    <x v="515"/>
    <x v="1"/>
    <s v="LRT -&gt; Out-of-Test Case Detection"/>
    <s v="30AA"/>
    <s v="3BWT_UK_MP_triage_to_a14other"/>
    <s v="A14OSV_SourceoftheSameCase"/>
    <s v="A14SU1_triage_to_su2"/>
    <s v="DVT_InScope"/>
    <s v="DVT_KPIT_ConfirmationNG"/>
    <s v="KPIT_TriageDone"/>
    <s v="R1410_LRT"/>
    <m/>
    <m/>
    <m/>
    <m/>
    <m/>
    <m/>
    <m/>
    <m/>
    <m/>
    <m/>
    <m/>
    <m/>
    <m/>
    <s v="PJ04DEF00"/>
    <x v="1"/>
    <s v="software"/>
    <s v="hm_izaki_ki"/>
    <s v="23PF A14é–‹ç™ºå‘ã‘ä¸å…·åˆç®¡ç†_x000d__x000a_23PF Defect management for A14 development_x000d__x000a_"/>
    <m/>
  </r>
  <r>
    <x v="0"/>
    <s v="PJ04DEF00-5292"/>
    <n v="584156"/>
    <s v="[KEY] Software Keyboard is displayed on USB Music Library search screen after selecting &quot;Back&quot; button from MCS when Parking Sensor is released by sending &quot;C_DIST_FRONT_LEFT_2&quot; with value &quot;0&quot;"/>
    <s v="kpt_qureshi_as"/>
    <x v="6"/>
    <s v="CLOSE CONFIRMATION"/>
    <x v="516"/>
    <x v="1"/>
    <s v="LRT -&gt; Out-of-Test Case Detection"/>
    <s v="30AA"/>
    <s v="DVT_InScope"/>
    <s v="DVT_KPIT_ConfirmationOK"/>
    <s v="KPIT_CR_Impact"/>
    <s v="KPIT_WK36_Out"/>
    <s v="R1410_LRT"/>
    <m/>
    <m/>
    <m/>
    <m/>
    <m/>
    <m/>
    <m/>
    <m/>
    <m/>
    <m/>
    <m/>
    <m/>
    <m/>
    <m/>
    <m/>
    <s v="PJ04DEF00"/>
    <x v="1"/>
    <s v="software"/>
    <s v="hm_izaki_ki"/>
    <s v="23PF A14é–‹ç™ºå‘ã‘ä¸å…·åˆç®¡ç†_x000d__x000a_23PF Defect management for A14 development_x000d__x000a_"/>
    <m/>
  </r>
  <r>
    <x v="0"/>
    <s v="PJ04DEF00-5290"/>
    <n v="584155"/>
    <s v="[System UI] &quot;Apps&quot; settings list scrolls down automatically when &quot;Back&quot; button is selected while &quot;Linkage&quot; setting screen is active"/>
    <s v="kpt_walke_sh"/>
    <x v="11"/>
    <s v="CLOSED"/>
    <x v="517"/>
    <x v="2"/>
    <s v="LRT -&gt; Out-of-Test Case Detection"/>
    <s v="3BMA"/>
    <s v="DVT_OutOfScope"/>
    <s v="External_Factor"/>
    <s v="KPIT_Export"/>
    <s v="KPIT_WK40_Out"/>
    <s v="R1410_LRT"/>
    <m/>
    <m/>
    <m/>
    <m/>
    <m/>
    <m/>
    <m/>
    <m/>
    <m/>
    <m/>
    <m/>
    <m/>
    <m/>
    <m/>
    <m/>
    <s v="PJ04DEF00"/>
    <x v="1"/>
    <s v="software"/>
    <s v="hm_izaki_ki"/>
    <s v="23PF A14é–‹ç™ºå‘ã‘ä¸å…·åˆç®¡ç†_x000d__x000a_23PF Defect management for A14 development_x000d__x000a_"/>
    <m/>
  </r>
  <r>
    <x v="0"/>
    <s v="PJ04DEF00-5287"/>
    <n v="584084"/>
    <s v="[SND] &quot;Reset&quot; button text is misaligned (shifted upward) on &quot;Bass / Mid / Treble&quot; popup when profile setup is completed from notification list screen"/>
    <s v="kpt_shimpi_su"/>
    <x v="1"/>
    <s v="BLOCK FIXING VALIDATION"/>
    <x v="518"/>
    <x v="2"/>
    <s v="LRT -&gt; Out-of-Test Case Detection"/>
    <s v="30AA"/>
    <s v="KPIT_WK42_Out"/>
    <s v="R1410_LRT"/>
    <m/>
    <m/>
    <m/>
    <m/>
    <m/>
    <m/>
    <m/>
    <m/>
    <m/>
    <m/>
    <m/>
    <m/>
    <m/>
    <m/>
    <m/>
    <m/>
    <m/>
    <m/>
    <s v="PJ04DEF00"/>
    <x v="1"/>
    <s v="software"/>
    <s v="hm_izaki_ki"/>
    <s v="23PF A14é–‹ç™ºå‘ã‘ä¸å…·åˆç®¡ç†_x000d__x000a_23PF Defect management for A14 development_x000d__x000a_"/>
    <m/>
  </r>
  <r>
    <x v="0"/>
    <s v="PJ04DEF00-5286"/>
    <n v="584078"/>
    <s v="[KEY] &quot;Downloaded languages&quot; information on the voice input settings screen is not visible when ICB is set in &quot;Day Mode&quot;"/>
    <s v="kpt_kumar_pi"/>
    <x v="1"/>
    <s v="CLOSED"/>
    <x v="519"/>
    <x v="2"/>
    <s v="LRT -&gt; Out-of-Test Case Detection"/>
    <s v="30AA"/>
    <s v="A14OSV_SourceoftheSameCase"/>
    <s v="DVT_OutOfScope"/>
    <s v="KPIT_WK36_Out"/>
    <s v="R1410_LRT"/>
    <m/>
    <m/>
    <m/>
    <m/>
    <m/>
    <m/>
    <m/>
    <m/>
    <m/>
    <m/>
    <m/>
    <m/>
    <m/>
    <m/>
    <m/>
    <m/>
    <s v="PJ04DEF00"/>
    <x v="1"/>
    <s v="software"/>
    <s v="hm_izaki_ki"/>
    <s v="23PF A14é–‹ç™ºå‘ã‘ä¸å…·åˆç®¡ç†_x000d__x000a_23PF Defect management for A14 development_x000d__x000a_"/>
    <m/>
  </r>
  <r>
    <x v="0"/>
    <s v="PJ04DEF00-5277"/>
    <n v="583682"/>
    <s v="[WuW] Black screen is displayed when Siri is initiated using &quot;Hey Siri&quot; command after performing Battery cycle while wired CarPlay is connected"/>
    <s v="kpt_mishra_ay"/>
    <x v="6"/>
    <s v="CLOSED"/>
    <x v="520"/>
    <x v="3"/>
    <s v="LRT -&gt; Single-Function Test"/>
    <s v="30AY"/>
    <s v="A13_A14_OSV"/>
    <s v="A14_OSV"/>
    <s v="A14OSV_INFLOW_WK34"/>
    <s v="A14OSV_OUTFLOW_WK34"/>
    <s v="KPIT_Export"/>
    <s v="KPIT_WK34_Out"/>
    <s v="OSV_DVT_InScope"/>
    <s v="OSVDVT_KPIT_ConfirmationOK"/>
    <s v="R7413_LRT"/>
    <s v="SourceoftheSameCaseID:PJ04DEF00-4864"/>
    <m/>
    <m/>
    <m/>
    <m/>
    <m/>
    <m/>
    <m/>
    <m/>
    <m/>
    <m/>
    <s v="PJ04DEF00"/>
    <x v="1"/>
    <s v="software"/>
    <s v="hm_izaki_ki"/>
    <s v="23PF A14é–‹ç™ºå‘ã‘ä¸å…·åˆç®¡ç†_x000d__x000a_23PF Defect management for A14 development_x000d__x000a_"/>
    <m/>
  </r>
  <r>
    <x v="0"/>
    <s v="PJ04DEF00-5276"/>
    <n v="583679"/>
    <s v="[BOOT] After performing IGN Cycle, USB playback resumed at background but Loading screen is displayed for 24 sec when &quot;OK&quot; is selected on &quot;Disclaimer screen&quot;"/>
    <s v="kpt_mishra_ay"/>
    <x v="6"/>
    <s v="CLOSED"/>
    <x v="521"/>
    <x v="3"/>
    <s v="LRT -&gt; Out-of-Test Case Detection"/>
    <s v="30AY"/>
    <s v="A13_A14_OSV"/>
    <s v="A14_OSV"/>
    <s v="A14OSV_INFLOW_WK34"/>
    <s v="A14OSV_OUTFLOW_WK35"/>
    <s v="KPIT_CR_Impact"/>
    <s v="KPIT_WK35_Out"/>
    <s v="KPIT_WK46_Planned"/>
    <s v="OSV_DVT_InScope"/>
    <s v="OSVDVT_KPIT_ConfirmationNG"/>
    <s v="OSVDVT_KPIT_ConfirmationOK"/>
    <s v="R7413_LRT"/>
    <m/>
    <m/>
    <m/>
    <m/>
    <m/>
    <m/>
    <m/>
    <m/>
    <m/>
    <s v="PJ04DEF00"/>
    <x v="1"/>
    <s v="software"/>
    <s v="hm_izaki_ki"/>
    <s v="23PF A14é–‹ç™ºå‘ã‘ä¸å…·åˆç®¡ç†_x000d__x000a_23PF Defect management for A14 development_x000d__x000a_"/>
    <m/>
  </r>
  <r>
    <x v="0"/>
    <s v="PJ04DEF00-5271"/>
    <n v="583567"/>
    <s v="[Personal Setting] User Notification for Personal Settings of Seat function is not displayed while switching user profile from Owner to Guest"/>
    <s v="kpt_nayak_ar"/>
    <x v="14"/>
    <s v="CLOSED"/>
    <x v="522"/>
    <x v="1"/>
    <s v="LRT -&gt; Single-Function Test"/>
    <s v="A13LegacyDefect"/>
    <s v="A14OSV_SourceoftheSameCase"/>
    <s v="DVT_OutOfScope"/>
    <s v="KPIT_Export"/>
    <s v="KPIT_WK45_Out"/>
    <s v="PersonalSettingV4"/>
    <s v="R1410_LRT"/>
    <s v="T90X"/>
    <m/>
    <m/>
    <m/>
    <m/>
    <m/>
    <m/>
    <m/>
    <m/>
    <m/>
    <m/>
    <m/>
    <m/>
    <m/>
    <s v="PJ04DEF00"/>
    <x v="1"/>
    <s v="software"/>
    <s v="hm_izaki_ki"/>
    <s v="23PF A14é–‹ç™ºå‘ã‘ä¸å…·åˆç®¡ç†_x000d__x000a_23PF Defect management for A14 development_x000d__x000a_"/>
    <m/>
  </r>
  <r>
    <x v="0"/>
    <s v="PJ04DEF00-5270"/>
    <n v="583565"/>
    <s v="[Personal Setting] User Notification for Personal Settings of Seat function is not displayed while switching user profile from Owner to Guest"/>
    <s v="kpt_gaikwad_pr"/>
    <x v="5"/>
    <s v="CLOSED"/>
    <x v="523"/>
    <x v="1"/>
    <s v="LRT -&gt; Single-Function Test"/>
    <s v="30AY"/>
    <s v="A13_A14_OSV"/>
    <s v="A13LegacyDefect"/>
    <s v="A14_OSV"/>
    <s v="A14NL_ISSUE"/>
    <s v="A14OSV_INFLOW_WK34"/>
    <s v="A14OSV_MP_triage_to_su1"/>
    <s v="A14OSV_OUTFLOW_WK35"/>
    <s v="KPIT_WK35_Out"/>
    <s v="OSV_DVT_OutOfScope"/>
    <s v="PersonalSettingV4"/>
    <s v="R7413_LRT"/>
    <s v="SourceoftheSameCaseID:PJ04DEF00-5271"/>
    <s v="åŒä»¶_Wonâ€™tFix"/>
    <m/>
    <m/>
    <m/>
    <m/>
    <m/>
    <m/>
    <m/>
    <s v="PJ04DEF00"/>
    <x v="1"/>
    <s v="software"/>
    <s v="hm_izaki_ki"/>
    <s v="23PF A14é–‹ç™ºå‘ã‘ä¸å…·åˆç®¡ç†_x000d__x000a_23PF Defect management for A14 development_x000d__x000a_"/>
    <m/>
  </r>
  <r>
    <x v="0"/>
    <s v="PJ04DEF00-5268"/>
    <n v="583562"/>
    <s v="[AC] Google Play Store &quot;Sign in to Google&quot; screen flickers when Google Assistant is initiated from MCS "/>
    <s v="kpt_walke_sh"/>
    <x v="11"/>
    <s v="CLOSED"/>
    <x v="524"/>
    <x v="2"/>
    <s v="LRT -&gt; Out-of-Test Case Detection"/>
    <s v="3BMA"/>
    <s v="A13_A14_OSV"/>
    <s v="A14_OSV"/>
    <s v="A14OSV_INFLOW_WK34"/>
    <s v="A14OSV_OUTFLOW_WK36"/>
    <s v="GoogleIssue_Follow"/>
    <s v="OSV_DVT_OutOfScope"/>
    <s v="R7413_LRT"/>
    <m/>
    <m/>
    <m/>
    <m/>
    <m/>
    <m/>
    <m/>
    <m/>
    <m/>
    <m/>
    <m/>
    <m/>
    <m/>
    <s v="PJ04DEF00"/>
    <x v="1"/>
    <s v="software"/>
    <s v="hm_izaki_ki"/>
    <s v="23PF A14é–‹ç™ºå‘ã‘ä¸å…·åˆç®¡ç†_x000d__x000a_23PF Defect management for A14 development_x000d__x000a_"/>
    <m/>
  </r>
  <r>
    <x v="0"/>
    <s v="PJ04DEF00-5266"/>
    <n v="583559"/>
    <s v="[SPCCP] Black screen followed by user authentication screen is displayed when &quot;OK&quot; button is selected on Wi-Fi switching popup after performing IGN cycle"/>
    <s v="kpt_tehra_ma"/>
    <x v="0"/>
    <s v="CLOSED"/>
    <x v="525"/>
    <x v="3"/>
    <s v="LRT -&gt; Out-of-Test Case Detection"/>
    <s v="30AY"/>
    <s v="A13_A14_OSV"/>
    <s v="A14_OSV"/>
    <s v="A14OSV_INFLOW_WK34"/>
    <s v="A14OSV_OUTFLOW_WK35"/>
    <s v="OSV_DVT_InScope"/>
    <s v="OSVDVT_KPIT_ConfirmationOK"/>
    <s v="R7413_LRT"/>
    <s v="SourceoftheSameCaseID:PJ04DEF00-4988"/>
    <m/>
    <m/>
    <m/>
    <m/>
    <m/>
    <m/>
    <m/>
    <m/>
    <m/>
    <m/>
    <m/>
    <m/>
    <s v="PJ04DEF00"/>
    <x v="1"/>
    <s v="software"/>
    <s v="hm_izaki_ki"/>
    <s v="23PF A14é–‹ç™ºå‘ã‘ä¸å…·åˆç®¡ç†_x000d__x000a_23PF Defect management for A14 development_x000d__x000a_"/>
    <m/>
  </r>
  <r>
    <x v="0"/>
    <s v="PJ04DEF00-5263"/>
    <n v="583558"/>
    <s v="[Personal Setting] Forward Collision Warning Distance settings is updated as &quot;Long&quot; for Guest user when OS restart (ACC ON IGN OFF) is performed"/>
    <s v="kpt_gaikwad_pr"/>
    <x v="5"/>
    <s v="CLOSED"/>
    <x v="526"/>
    <x v="3"/>
    <s v="LRT -&gt; Single-Function Test"/>
    <s v="30AY"/>
    <s v="A13_A14_OSV"/>
    <s v="A14_OSV"/>
    <s v="A14OSV_INFLOW_WK34"/>
    <s v="A14OSV_OUTFLOW_WK34"/>
    <s v="KPIT_CR_Impact"/>
    <s v="KPIT_WK34_Out"/>
    <s v="OSV_DVT_OutOfScope"/>
    <s v="PersonalSettingV4"/>
    <s v="R7413_LRT"/>
    <s v="SourceoftheSameCaseID:PJ04DEF00-4404"/>
    <s v="åŒä»¶_Wonâ€™tFix"/>
    <m/>
    <m/>
    <m/>
    <m/>
    <m/>
    <m/>
    <m/>
    <m/>
    <m/>
    <s v="PJ04DEF00"/>
    <x v="1"/>
    <s v="software"/>
    <s v="hm_izaki_ki"/>
    <s v="23PF A14é–‹ç™ºå‘ã‘ä¸å…·åˆç®¡ç†_x000d__x000a_23PF Defect management for A14 development_x000d__x000a_"/>
    <m/>
  </r>
  <r>
    <x v="0"/>
    <s v="PJ04DEF00-5260"/>
    <n v="583550"/>
    <s v="[AC] Google Play Store &quot;Sign in to Google&quot; screen flickers when Google Assistant is initiated from MCS "/>
    <s v="kpt_walke_sh"/>
    <x v="11"/>
    <s v="CLOSED"/>
    <x v="527"/>
    <x v="2"/>
    <s v="LRT -&gt; Out-of-Test Case Detection"/>
    <s v="3BMA"/>
    <s v="KPIT_WK36_Out"/>
    <s v="R1410_LRT"/>
    <s v="åŒä»¶_Wonâ€™tFix"/>
    <m/>
    <m/>
    <m/>
    <m/>
    <m/>
    <m/>
    <m/>
    <m/>
    <m/>
    <m/>
    <m/>
    <m/>
    <m/>
    <m/>
    <m/>
    <m/>
    <m/>
    <s v="PJ04DEF00"/>
    <x v="1"/>
    <s v="software"/>
    <s v="hm_izaki_ki"/>
    <s v="23PF A14é–‹ç™ºå‘ã‘ä¸å…·åˆç®¡ç†_x000d__x000a_23PF Defect management for A14 development_x000d__x000a_"/>
    <m/>
  </r>
  <r>
    <x v="0"/>
    <s v="PJ04DEF00-5258"/>
    <n v="583660"/>
    <s v="[PRM] Black screen is displayed for 15 sec after switching the profile between Owner (HPA) -&gt; User 1 multiple times(6 times) on pre-launch screen"/>
    <s v="kpt_tehra_ma"/>
    <x v="0"/>
    <s v="CLOSED"/>
    <x v="528"/>
    <x v="3"/>
    <s v="LRT -&gt; Out-of-Test Case Detection"/>
    <s v="30AY"/>
    <s v="A13_A14_OSV"/>
    <s v="A13LegacyDefect"/>
    <s v="A14_OSV"/>
    <s v="A14OSV_INFLOW_WK34"/>
    <s v="A14OSV_OUTFLOW_WK35"/>
    <s v="KPIT_WK35_Out"/>
    <s v="OSV_DVT_OutOfScope"/>
    <s v="R7413_LRT"/>
    <s v="SourceoftheSameCaseID:PJ04DEF00-5459"/>
    <s v="åŒä»¶_Wonâ€™tFix"/>
    <m/>
    <m/>
    <m/>
    <m/>
    <m/>
    <m/>
    <m/>
    <m/>
    <m/>
    <m/>
    <s v="PJ04DEF00"/>
    <x v="1"/>
    <s v="software"/>
    <s v="hm_izaki_ki"/>
    <s v="23PF A14é–‹ç™ºå‘ã‘ä¸å…·åˆç®¡ç†_x000d__x000a_23PF Defect management for A14 development_x000d__x000a_"/>
    <m/>
  </r>
  <r>
    <x v="0"/>
    <s v="PJ04DEF00-5257"/>
    <n v="583546"/>
    <s v="[SPCCP] Black screen is displayed on A-zone when Apple CarPlay shortcut app is selected from the home screen while CarPlay call is in progress"/>
    <s v="kpt_tehra_ma"/>
    <x v="0"/>
    <s v="CLOSED"/>
    <x v="529"/>
    <x v="3"/>
    <s v="LRT -&gt; Out-of-Test Case Detection"/>
    <s v="30AY"/>
    <s v="A13_A14_OSV"/>
    <s v="A14_OSV"/>
    <s v="A14OSV_INFLOW_WK34"/>
    <s v="A14OSV_MP_triage"/>
    <s v="A14OSV_OUTFLOW_WK34"/>
    <s v="DefectNotReproduced"/>
    <s v="KPIT_WK34_Out"/>
    <s v="OSV_DVT_OutOfScope"/>
    <s v="R7413_LRT"/>
    <m/>
    <m/>
    <m/>
    <m/>
    <m/>
    <m/>
    <m/>
    <m/>
    <m/>
    <m/>
    <m/>
    <s v="PJ04DEF00"/>
    <x v="1"/>
    <s v="software"/>
    <s v="hm_izaki_ki"/>
    <s v="23PF A14é–‹ç™ºå‘ã‘ä¸å…·åˆç®¡ç†_x000d__x000a_23PF Defect management for A14 development_x000d__x000a_"/>
    <m/>
  </r>
  <r>
    <x v="0"/>
    <s v="PJ04DEF00-5253"/>
    <n v="583639"/>
    <s v="[PRM] Primary authentication screen is displayed for few seconds (7 secs) before displaying Disclaimer screen when creating a new user (User1) while &quot;Owner&quot; profile is logged in"/>
    <s v="kpt_a_pr"/>
    <x v="6"/>
    <s v="BLOCK FIXING VALIDATION"/>
    <x v="530"/>
    <x v="1"/>
    <s v="LRT -&gt; Out-of-Test Case Detection"/>
    <s v="3A0W"/>
    <s v="A13_A14_OSV"/>
    <s v="A14_OSV"/>
    <s v="A14OSV_INFLOW_WK34"/>
    <s v="A14OSV_MP_triage_to_su2"/>
    <s v="A14OSV_OUTFLOW_WK40"/>
    <s v="A14SU1_triage_to_26PF"/>
    <s v="KPIT_WK40_Out"/>
    <s v="PA_ISSUE_LOGIN"/>
    <s v="PA_ISSUE_LOGIN_Lv3"/>
    <s v="R7413_LRT"/>
    <s v="SourceoftheSameCaseID:PJ04DEF00-5460"/>
    <m/>
    <m/>
    <m/>
    <m/>
    <m/>
    <m/>
    <m/>
    <m/>
    <m/>
    <s v="PJ04DEF00"/>
    <x v="1"/>
    <s v="software"/>
    <s v="hm_izaki_ki"/>
    <s v="23PF A14é–‹ç™ºå‘ã‘ä¸å…·åˆç®¡ç†_x000d__x000a_23PF Defect management for A14 development_x000d__x000a_"/>
    <m/>
  </r>
  <r>
    <x v="0"/>
    <s v="PJ04DEF00-5252"/>
    <n v="583600"/>
    <s v="[CarMediaApp] Previous entered text is displayed on search input field of Spotify search after pressing back button twice from MCS and relaunching Spotify search screen"/>
    <s v="kpt_pandhare_pr"/>
    <x v="10"/>
    <s v="Waiting"/>
    <x v="531"/>
    <x v="1"/>
    <s v="LRT -&gt; Out-of-Test Case Detection"/>
    <s v="3BMA"/>
    <s v="A13_A14_OSV"/>
    <s v="A14_OSV"/>
    <s v="A14OSV_INFLOW_WK34"/>
    <s v="A14OSV_MP_triage_to_26PF"/>
    <s v="R7413_LRT"/>
    <m/>
    <m/>
    <m/>
    <m/>
    <m/>
    <m/>
    <m/>
    <m/>
    <m/>
    <m/>
    <m/>
    <m/>
    <m/>
    <m/>
    <m/>
    <s v="PJ04DEF00"/>
    <x v="1"/>
    <s v="software"/>
    <s v="hm_izaki_ki"/>
    <s v="23PF A14é–‹ç™ºå‘ã‘ä¸å…·åˆç®¡ç†_x000d__x000a_23PF Defect management for A14 development_x000d__x000a_"/>
    <m/>
  </r>
  <r>
    <x v="0"/>
    <s v="PJ04DEF00-5250"/>
    <n v="583523"/>
    <s v="[PRM] User profile is  Switching to Guest User followed by Black Screen after click on black screen when user is switched from User 4 to ProprietÃ¡rio (Owner) profile"/>
    <s v="kpt_tehra_ma"/>
    <x v="0"/>
    <s v="CLOSED"/>
    <x v="532"/>
    <x v="3"/>
    <s v="LRT -&gt; Out-of-Test Case Detection"/>
    <s v="30AY"/>
    <s v="A13_A14_OSV"/>
    <s v="A14_OSV"/>
    <s v="A14OSV_INFLOW_WK34"/>
    <s v="A14OSV_OUTFLOW_WK34"/>
    <s v="DefectNotReproduced"/>
    <s v="KPIT_WK34_Out"/>
    <s v="OSV_DVT_OutOfScope"/>
    <s v="R7413_LRT"/>
    <m/>
    <m/>
    <m/>
    <m/>
    <m/>
    <m/>
    <m/>
    <m/>
    <m/>
    <m/>
    <m/>
    <m/>
    <s v="PJ04DEF00"/>
    <x v="1"/>
    <s v="software"/>
    <s v="hm_izaki_ki"/>
    <s v="23PF A14é–‹ç™ºå‘ã‘ä¸å…·åˆç®¡ç†_x000d__x000a_23PF Defect management for A14 development_x000d__x000a_"/>
    <m/>
  </r>
  <r>
    <x v="0"/>
    <s v="PJ04DEF00-5247"/>
    <n v="583521"/>
    <s v="[Google Assistant] &quot;Google Assistant&quot; is not initiated in Guest profile when &quot;Google Assistant&quot; is selected from MCS after performing Factory Data Reset"/>
    <s v="kpt_jagtap_pr"/>
    <x v="15"/>
    <s v="CLOSE CONFIRMATION"/>
    <x v="533"/>
    <x v="3"/>
    <s v="LRT -&gt; Out-of-Test Case Detection"/>
    <s v="30AY"/>
    <s v="A13_A14_OSV"/>
    <s v="A13LegacyDefect"/>
    <s v="A14_OSV"/>
    <s v="A14OSV_INFLOW_WK33"/>
    <s v="A14OSV_OUTFLOW_WK35"/>
    <s v="KPIT_WK35_Out"/>
    <s v="OSV_DVT_OutOfScope"/>
    <s v="R7413_LRT"/>
    <s v="SourceoftheSameCaseID:PJ04DEF00-5468"/>
    <s v="åŒä»¶_Wonâ€™tFix"/>
    <m/>
    <m/>
    <m/>
    <m/>
    <m/>
    <m/>
    <m/>
    <m/>
    <m/>
    <m/>
    <s v="PJ04DEF00"/>
    <x v="1"/>
    <s v="software"/>
    <s v="hm_izaki_ki"/>
    <s v="23PF A14é–‹ç™ºå‘ã‘ä¸å…·åˆç®¡ç†_x000d__x000a_23PF Defect management for A14 development_x000d__x000a_"/>
    <m/>
  </r>
  <r>
    <x v="0"/>
    <s v="PJ04DEF00-5246"/>
    <n v="583519"/>
    <s v="[Google Assistant] &quot;Google Assistant&quot; voice chrome followed by black screen is displayed for few seconds(3secs) when select &quot;Google Assistant&quot; from MCS"/>
    <s v="kpt_chaudhari_an"/>
    <x v="2"/>
    <s v="CLOSED"/>
    <x v="534"/>
    <x v="3"/>
    <s v="LRT -&gt; Out-of-Test Case Detection"/>
    <s v="3BMA"/>
    <s v="A13_A14_OSV"/>
    <s v="A14_OSV"/>
    <s v="A14OSV_INFLOW_WK34"/>
    <s v="A14OSV_OUTFLOW_WK34"/>
    <s v="KPIT_WK34_Out"/>
    <s v="OSV_DVT_InScope"/>
    <s v="OSVDVT_KPIT_ConfirmationOK"/>
    <s v="R7413_LRT"/>
    <s v="SourceoftheSameCaseID:PJ04DEF00-4864"/>
    <m/>
    <m/>
    <m/>
    <m/>
    <m/>
    <m/>
    <m/>
    <m/>
    <m/>
    <m/>
    <m/>
    <s v="PJ04DEF00"/>
    <x v="1"/>
    <s v="software"/>
    <s v="hm_izaki_ki"/>
    <s v="23PF A14é–‹ç™ºå‘ã‘ä¸å…·åˆç®¡ç†_x000d__x000a_23PF Defect management for A14 development_x000d__x000a_"/>
    <m/>
  </r>
  <r>
    <x v="0"/>
    <s v="PJ04DEF00-5240"/>
    <n v="583461"/>
    <s v="[System UI] Black screen is displayed for a moment on A-zone when incoming message notification is selected from B-Zone"/>
    <s v="kpt_thombare_ap"/>
    <x v="9"/>
    <s v="INVESTIGATING OUTSIDE"/>
    <x v="535"/>
    <x v="1"/>
    <s v="LRT -&gt; Out-of-Test Case Detection"/>
    <s v="3BMA"/>
    <s v="A13_A14_OSV"/>
    <s v="A14_OSV"/>
    <s v="A14OSV_INFLOW_WK33"/>
    <s v="A14OSV_MP_triage_to_su3"/>
    <s v="A14OSV_OUTFLOW_WK38"/>
    <s v="R7413_LRT"/>
    <m/>
    <m/>
    <m/>
    <m/>
    <m/>
    <m/>
    <m/>
    <m/>
    <m/>
    <m/>
    <m/>
    <m/>
    <m/>
    <m/>
    <s v="PJ04DEF00"/>
    <x v="1"/>
    <s v="software"/>
    <s v="hm_izaki_ki"/>
    <s v="23PF A14é–‹ç™ºå‘ã‘ä¸å…·åˆç®¡ç†_x000d__x000a_23PF Defect management for A14 development_x000d__x000a_"/>
    <m/>
  </r>
  <r>
    <x v="0"/>
    <s v="PJ04DEF00-5235"/>
    <n v="583373"/>
    <s v="[SUW] &quot;SUW Reopen Notification(Honda)&quot; is displayed twice on notification list screen"/>
    <s v="kpt_mulla2_am"/>
    <x v="3"/>
    <s v="CLOSE CONFIRMATION"/>
    <x v="536"/>
    <x v="1"/>
    <s v="LRT -&gt; Out-of-Test Case Detection"/>
    <s v="3BMA"/>
    <s v="A13_A14_OSV"/>
    <s v="A14_OSV"/>
    <s v="A14OSV_INFLOW_WK33"/>
    <s v="A14OSV_MP_triage"/>
    <s v="A14OSV_OUTFLOW_WK35"/>
    <s v="KPIT_WK35_Out"/>
    <s v="OSV_DVT_InScope"/>
    <s v="R7413_LRT"/>
    <s v="SetupWizard"/>
    <s v="SourceoftheSameCaseID:PJ04DEF00-5445"/>
    <s v="åŒä»¶_Wonâ€™tFix"/>
    <m/>
    <m/>
    <m/>
    <m/>
    <m/>
    <m/>
    <m/>
    <m/>
    <m/>
    <s v="PJ04DEF00"/>
    <x v="1"/>
    <s v="software"/>
    <s v="hm_izaki_ki"/>
    <s v="23PF A14é–‹ç™ºå‘ã‘ä¸å…·åˆç®¡ç†_x000d__x000a_23PF Defect management for A14 development_x000d__x000a_"/>
    <m/>
  </r>
  <r>
    <x v="0"/>
    <s v="PJ04DEF00-5233"/>
    <n v="583371"/>
    <s v="[SPCCP] Black screen is displayed with continuous flicker on MCS when &quot;Use microphone&quot; notification is selected from notification list screen while CarPlay incoming call is in progress"/>
    <s v="kpt_lucky_md"/>
    <x v="8"/>
    <s v="CLOSED"/>
    <x v="537"/>
    <x v="0"/>
    <s v="LRT -&gt; Out-of-Test Case Detection"/>
    <s v="3BMA"/>
    <s v="A13_A14_OSV"/>
    <s v="A14_OSV"/>
    <s v="A14NL_ISSUE"/>
    <s v="A14OSV_INFLOW_WK33"/>
    <s v="A14OSV_OUTFLOW_WK34"/>
    <s v="KPIT_WK34_Out"/>
    <s v="OSV_DVT_InScope"/>
    <s v="OSVDVT_KPIT_ConfirmationOK"/>
    <s v="R7413_LRT"/>
    <s v="SourceoftheSameCaseID:PJ04DEF00-4864"/>
    <m/>
    <m/>
    <m/>
    <m/>
    <m/>
    <m/>
    <m/>
    <m/>
    <m/>
    <m/>
    <s v="PJ04DEF00"/>
    <x v="1"/>
    <s v="software"/>
    <s v="hm_izaki_ki"/>
    <s v="23PF A14é–‹ç™ºå‘ã‘ä¸å…·åˆç®¡ç†_x000d__x000a_23PF Defect management for A14 development_x000d__x000a_"/>
    <m/>
  </r>
  <r>
    <x v="0"/>
    <s v="PJ04DEF00-5222"/>
    <n v="583289"/>
    <s v="[HED] User name initial for User2 profile on header area is displayed as &quot;U&quot; when user switching is performed from User1 to User2"/>
    <s v="kpt_pandhare_pr"/>
    <x v="6"/>
    <s v="Waiting"/>
    <x v="538"/>
    <x v="2"/>
    <s v="LRT -&gt; Out-of-Test Case Detection"/>
    <s v="3BHA"/>
    <s v="A13_A14_OSV"/>
    <s v="A14_OSV"/>
    <s v="A14OSV_INFLOW_WK33"/>
    <s v="A14OSV_MP_triage_to_su3"/>
    <s v="R7413_LRT"/>
    <m/>
    <m/>
    <m/>
    <m/>
    <m/>
    <m/>
    <m/>
    <m/>
    <m/>
    <m/>
    <m/>
    <m/>
    <m/>
    <m/>
    <m/>
    <s v="PJ04DEF00"/>
    <x v="1"/>
    <s v="software"/>
    <s v="hm_izaki_ki"/>
    <s v="23PF A14é–‹ç™ºå‘ã‘ä¸å…·åˆç®¡ç†_x000d__x000a_23PF Defect management for A14 development_x000d__x000a_"/>
    <m/>
  </r>
  <r>
    <x v="0"/>
    <s v="PJ04DEF00-5219"/>
    <n v="583196"/>
    <s v="[SUW] &quot;Profile setup isn't done&quot; notification is dismissed from notification list when &quot;Profile setup&quot; page is interrupted by selecting Home from MCS"/>
    <s v="kpt_kumar_po"/>
    <x v="3"/>
    <s v="BLOCK FIXING VALIDATION"/>
    <x v="539"/>
    <x v="1"/>
    <s v="LRT -&gt; Out-of-Test Case Detection"/>
    <s v="3BMA"/>
    <s v="A13_A14_OSV"/>
    <s v="A14_OSV"/>
    <s v="A14OSV_INFLOW_WK33"/>
    <s v="A14OSV_MP_triage_to_su1"/>
    <s v="A14OSV_OUTFLOW_WK46"/>
    <s v="KPIT_WK46_Out"/>
    <s v="KPIT_WK46_Planned"/>
    <s v="R7413_LRT"/>
    <s v="SetupWizard"/>
    <s v="SourceoftheSameCaseID:PJ04DEF00-5310"/>
    <m/>
    <m/>
    <m/>
    <m/>
    <m/>
    <m/>
    <m/>
    <m/>
    <m/>
    <m/>
    <s v="PJ04DEF00"/>
    <x v="1"/>
    <s v="software"/>
    <s v="hm_izaki_ki"/>
    <s v="23PF A14é–‹ç™ºå‘ã‘ä¸å…·åˆç®¡ç†_x000d__x000a_23PF Defect management for A14 development_x000d__x000a_"/>
    <m/>
  </r>
  <r>
    <x v="0"/>
    <s v="PJ04DEF00-5218"/>
    <n v="583285"/>
    <s v="[CarMediaApp] Black screen is displayed in A-Zone after re-launching Spotify app when 'Stop app' operation is performed from App info Screen"/>
    <s v="kpt_gahile_pr"/>
    <x v="10"/>
    <s v="CLOSED"/>
    <x v="540"/>
    <x v="3"/>
    <s v="LRT -&gt; Out-of-Test Case Detection"/>
    <s v="3BMA"/>
    <s v="A13_A14_OSV"/>
    <s v="A14_OSV"/>
    <s v="A14NL_ISSUE"/>
    <s v="A14OSV_INFLOW_WK33"/>
    <s v="A14OSV_OUTFLOW_WK33"/>
    <s v="External_Factor"/>
    <s v="KPIT_WK33_Out"/>
    <s v="OSV_DVT_OutOfScope"/>
    <s v="R7413_LRT"/>
    <s v="SourceoftheSameCaseID:PJ04DEF00-4818"/>
    <s v="åŒä»¶_Wonâ€™tFix"/>
    <m/>
    <m/>
    <m/>
    <m/>
    <m/>
    <m/>
    <m/>
    <m/>
    <m/>
    <s v="PJ04DEF00"/>
    <x v="1"/>
    <s v="software"/>
    <s v="hm_izaki_ki"/>
    <s v="23PF A14é–‹ç™ºå‘ã‘ä¸å…·åˆç®¡ç†_x000d__x000a_23PF Defect management for A14 development_x000d__x000a_"/>
    <m/>
  </r>
  <r>
    <x v="0"/>
    <s v="PJ04DEF00-5217"/>
    <n v="583194"/>
    <s v="[CTRDisplay] Google assistant settings screen automatically transits to google settings screen after selecting Day/Night button on Brightness adjustment popup"/>
    <s v="kpt_lucky_md"/>
    <x v="8"/>
    <s v="CLOSED"/>
    <x v="541"/>
    <x v="2"/>
    <s v="LRT -&gt; Out-of-Test Case Detection"/>
    <s v="3BMA"/>
    <s v="A13_A14_OSV"/>
    <s v="A13LegacyDefect"/>
    <s v="A14_OSV"/>
    <s v="A14OSV_INFLOW_WK33"/>
    <s v="A14OSV_OUTFLOW_WK35"/>
    <s v="OSV_DVT_OutOfScope"/>
    <s v="R7413_LRT"/>
    <m/>
    <m/>
    <m/>
    <m/>
    <m/>
    <m/>
    <m/>
    <m/>
    <m/>
    <m/>
    <m/>
    <m/>
    <m/>
    <s v="PJ04DEF00"/>
    <x v="1"/>
    <s v="software"/>
    <s v="hm_izaki_ki"/>
    <s v="23PF A14é–‹ç™ºå‘ã‘ä¸å…·åˆç®¡ç†_x000d__x000a_23PF Defect management for A14 development_x000d__x000a_"/>
    <m/>
  </r>
  <r>
    <x v="0"/>
    <s v="PJ04DEF00-5215"/>
    <n v="583193"/>
    <s v="[BT] &quot;Failed to turn on bluetooth.&quot; toast popup is displayed when Google Assistant is selected from MCS while Bluetooth is getting enabled"/>
    <s v="kpt_pandhare_pr"/>
    <x v="3"/>
    <s v="Waiting"/>
    <x v="542"/>
    <x v="2"/>
    <s v="LRT -&gt; Out-of-Test Case Detection"/>
    <s v="3BMA"/>
    <s v="A13_A14_OSV"/>
    <s v="A14_OSV"/>
    <s v="A14OSV_INFLOW_WK33"/>
    <s v="A14OSV_MP_triage_to_a15osv"/>
    <s v="R7413_LRT"/>
    <m/>
    <m/>
    <m/>
    <m/>
    <m/>
    <m/>
    <m/>
    <m/>
    <m/>
    <m/>
    <m/>
    <m/>
    <m/>
    <m/>
    <m/>
    <s v="PJ04DEF00"/>
    <x v="1"/>
    <s v="software"/>
    <s v="hm_izaki_ki"/>
    <s v="23PF A14é–‹ç™ºå‘ã‘ä¸å…·åˆç®¡ç†_x000d__x000a_23PF Defect management for A14 development_x000d__x000a_"/>
    <m/>
  </r>
  <r>
    <x v="0"/>
    <s v="PJ04DEF00-5212"/>
    <n v="583190"/>
    <s v="[System UI] Application count on advanced  settings &quot;Apps&quot; screen is not updated when an app(Spotify) is uninstalled from Spotify app info screen"/>
    <s v="kpt_nayak_ar"/>
    <x v="14"/>
    <s v="CLOSED"/>
    <x v="543"/>
    <x v="2"/>
    <s v="LRT -&gt; Out-of-Test Case Detection"/>
    <s v="30AY"/>
    <s v="A13_A14_OSV"/>
    <s v="A14_OSV"/>
    <s v="A14OSV_INFLOW_WK33"/>
    <s v="A14OSV_MP_triage_to_su3"/>
    <s v="A14OSV_OUTFLOW_WK40"/>
    <s v="KPIT_CR_Impact"/>
    <s v="KPIT_WK40_Out"/>
    <s v="OSV_DVT_InScope"/>
    <s v="OSVDVT_KPIT_ConfirmationOK"/>
    <s v="R7413_LRT"/>
    <s v="SourceoftheSameCaseID:PJ04DEF00-5319"/>
    <m/>
    <m/>
    <m/>
    <m/>
    <m/>
    <m/>
    <m/>
    <m/>
    <m/>
    <s v="PJ04DEF00"/>
    <x v="1"/>
    <s v="software"/>
    <s v="hm_izaki_ki"/>
    <s v="23PF A14é–‹ç™ºå‘ã‘ä¸å…·åˆç®¡ç†_x000d__x000a_23PF Defect management for A14 development_x000d__x000a_"/>
    <m/>
  </r>
  <r>
    <x v="0"/>
    <s v="PJ04DEF00-5194"/>
    <n v="583159"/>
    <s v="[LNG] &quot;Back&quot; button is not operable after switching language from &quot;English&quot; to &quot;French&quot; from &quot;Change language&quot; option available on Disclaimer screen"/>
    <s v="kpt_reddy_ke"/>
    <x v="7"/>
    <s v="CLOSED"/>
    <x v="544"/>
    <x v="1"/>
    <s v="LRT -&gt; Out-of-Test Case Detection"/>
    <s v="3BMA"/>
    <s v="A13_A14_OSV"/>
    <s v="A14_OSV"/>
    <s v="A14OSV_INFLOW_WK32"/>
    <s v="A14OSV_MP_triage_to_su2"/>
    <s v="A14OSV_OUTFLOW_2025_WK47"/>
    <s v="KPIT_CR_Impact"/>
    <s v="KPIT_Export"/>
    <s v="KPIT_WK47_Out"/>
    <s v="OSV_DVT_InScope"/>
    <s v="OSVDVT_KPIT_ConfirmationOK"/>
    <s v="R7413_LRT"/>
    <s v="SourceoftheSameCaseID:PJ04DEF00-5267"/>
    <m/>
    <m/>
    <m/>
    <m/>
    <m/>
    <m/>
    <m/>
    <m/>
    <s v="PJ04DEF00"/>
    <x v="1"/>
    <s v="software"/>
    <s v="hm_izaki_ki"/>
    <s v="23PF A14é–‹ç™ºå‘ã‘ä¸å…·åˆç®¡ç†_x000d__x000a_23PF Defect management for A14 development_x000d__x000a_"/>
    <m/>
  </r>
  <r>
    <x v="0"/>
    <s v="PJ04DEF00-5180"/>
    <n v="582796"/>
    <s v="[MCS] &quot;Press and Hold to add&quot; and VR icon option is displayed on MCS for 2 sec after entering PIN on user authentication screen for owner profile"/>
    <s v="kpt_reddy_ke"/>
    <x v="7"/>
    <s v="CLOSED"/>
    <x v="545"/>
    <x v="2"/>
    <s v="LRT -&gt; Out-of-Test Case Detection"/>
    <s v="3BHA"/>
    <s v="A13_A14_OSV"/>
    <s v="A14_OSV"/>
    <s v="A14Degrade"/>
    <s v="A14OSV_INFLOW_WK32"/>
    <s v="A14OSV_MP_triage_to_su3"/>
    <s v="A14OSV_OUTFLOW_WK40"/>
    <s v="KPIT_WK40_Out"/>
    <s v="OSV_DVT_InScope"/>
    <s v="OSVDVT_KPIT_ConfirmationOK"/>
    <s v="R7413_LRT"/>
    <s v="SourceoftheSameCaseID:PJ04DEF00-3997"/>
    <m/>
    <m/>
    <m/>
    <m/>
    <m/>
    <m/>
    <m/>
    <m/>
    <m/>
    <s v="PJ04DEF00"/>
    <x v="1"/>
    <s v="software"/>
    <s v="hm_izaki_ki"/>
    <s v="23PF A14é–‹ç™ºå‘ã‘ä¸å…·åˆç®¡ç†_x000d__x000a_23PF Defect management for A14 development_x000d__x000a_"/>
    <m/>
  </r>
  <r>
    <x v="0"/>
    <s v="PJ04DEF00-5153"/>
    <n v="582705"/>
    <s v="[KEY] Software Keyboard is displayed on USB Music Library search screen after selecting &quot;Back&quot; button from MCS when Parking Sensor is released by sending &quot;C_DIST_FRONT_LEFT_2&quot; with value &quot;0&quot; "/>
    <s v="kpt_pandhare_pr"/>
    <x v="6"/>
    <s v="Waiting"/>
    <x v="546"/>
    <x v="1"/>
    <s v="LRT -&gt; Out-of-Test Case Detection"/>
    <s v="3BMA"/>
    <s v="A13_A14_OSV"/>
    <s v="A14_OSV"/>
    <s v="A14OSV_INFLOW_WK32"/>
    <s v="A14OSV_MP_triage_to_su3"/>
    <s v="R7413_LRT"/>
    <m/>
    <m/>
    <m/>
    <m/>
    <m/>
    <m/>
    <m/>
    <m/>
    <m/>
    <m/>
    <m/>
    <m/>
    <m/>
    <m/>
    <m/>
    <s v="PJ04DEF00"/>
    <x v="1"/>
    <s v="software"/>
    <s v="hm_izaki_ki"/>
    <s v="23PF A14é–‹ç™ºå‘ã‘ä¸å…·åˆç®¡ç†_x000d__x000a_23PF Defect management for A14 development_x000d__x000a_"/>
    <m/>
  </r>
  <r>
    <x v="0"/>
    <s v="PJ04DEF00-5152"/>
    <n v="582704"/>
    <s v="[System UI] &quot;Software Keyboard&quot; is displayed after selecting B-zone header while Manage Device Connections screen is active"/>
    <s v="kpt_lucky_md"/>
    <x v="8"/>
    <s v="CLOSED"/>
    <x v="546"/>
    <x v="1"/>
    <s v="LRT -&gt; Out-of-Test Case Detection"/>
    <s v="3BMA"/>
    <s v="A13_A14_OSV"/>
    <s v="A14_OSV"/>
    <s v="A14OSV_INFLOW_WK32"/>
    <s v="A14OSV_MP_triage_to_su2"/>
    <s v="A14OSV_OUTFLOW_2026_WK5"/>
    <s v="DefectNotReproduced"/>
    <s v="KPIT_2026_WK05_Out"/>
    <s v="KPIT_Export"/>
    <s v="OSV_DVT_OutOfScope"/>
    <s v="R7413_LRT"/>
    <m/>
    <m/>
    <m/>
    <m/>
    <m/>
    <m/>
    <m/>
    <m/>
    <m/>
    <m/>
    <s v="PJ04DEF00"/>
    <x v="1"/>
    <s v="software"/>
    <s v="hm_izaki_ki"/>
    <s v="23PF A14é–‹ç™ºå‘ã‘ä¸å…·åˆç®¡ç†_x000d__x000a_23PF Defect management for A14 development_x000d__x000a_"/>
    <m/>
  </r>
  <r>
    <x v="0"/>
    <s v="PJ04DEF00-5147"/>
    <n v="582494"/>
    <s v="[PRM] Black screen is displayed for a moment after unlocking the owner profile by entering the PIN on user authentication screen"/>
    <s v="kpt_patil_di"/>
    <x v="13"/>
    <s v="CLOSED"/>
    <x v="547"/>
    <x v="1"/>
    <s v="LRT -&gt; Out-of-Test Case Detection"/>
    <s v="30AY"/>
    <s v="A13_A14_OSV"/>
    <s v="A14_OSV"/>
    <s v="A14Degrade"/>
    <s v="A14OSV"/>
    <s v="A14OSV_INFLOW_WK32"/>
    <s v="A14OSV_OUTFLOW_WK34"/>
    <s v="KPIT_WK34_Out"/>
    <s v="OSV_DVT_OutOfScope"/>
    <s v="PA_ISSUE_LOGIN"/>
    <s v="PA_ISSUE_LOGIN_Lv4"/>
    <s v="PA_ISSUE_LOGIN_testcase_confirm"/>
    <s v="PA_ISSUE_LOGIN_testcase_none"/>
    <s v="R7413_LRT"/>
    <s v="SourceoftheSameCaseID:PJ04DEF00-3997"/>
    <m/>
    <m/>
    <m/>
    <m/>
    <m/>
    <m/>
    <s v="PJ04DEF00"/>
    <x v="1"/>
    <s v="software"/>
    <s v="hm_izaki_ki"/>
    <s v="23PF A14é–‹ç™ºå‘ã‘ä¸å…·åˆç®¡ç†_x000d__x000a_23PF Defect management for A14 development_x000d__x000a_"/>
    <m/>
  </r>
  <r>
    <x v="0"/>
    <s v="PJ04DEF00-5145"/>
    <n v="582492"/>
    <s v="[Google Assistant] Close &quot;x&quot; button on Google Assistant voice chrome popup is not displayed after initiating Google voice assistance"/>
    <s v="kpt_bharadwaj_nik"/>
    <x v="8"/>
    <s v="BLOCK FIXING VALIDATION"/>
    <x v="548"/>
    <x v="2"/>
    <s v="LRT -&gt; Out-of-Test Case Detection"/>
    <s v="3BMA"/>
    <s v="A13_A14_OSV"/>
    <s v="A14_OSV"/>
    <s v="A14OSV_INFLOW_WK32"/>
    <s v="A14OSV_MP_triage_to_su3"/>
    <s v="A14OSV_OUTFLOW_WK41"/>
    <s v="KPIT_WK41_Out"/>
    <s v="R7413_LRT"/>
    <s v="SourceoftheSameCaseID:PJ04DEF00-4951"/>
    <m/>
    <m/>
    <m/>
    <m/>
    <m/>
    <m/>
    <m/>
    <m/>
    <m/>
    <m/>
    <m/>
    <m/>
    <s v="PJ04DEF00"/>
    <x v="1"/>
    <s v="software"/>
    <s v="hm_izaki_ki"/>
    <s v="23PF A14é–‹ç™ºå‘ã‘ä¸å…·åˆç®¡ç†_x000d__x000a_23PF Defect management for A14 development_x000d__x000a_"/>
    <m/>
  </r>
  <r>
    <x v="0"/>
    <s v="PJ04DEF00-5143"/>
    <n v="582489"/>
    <s v="[System UI] End expression Animation is not displayed when scroll(slide up) operation is performed on &quot;Advanced Settings&quot; screen"/>
    <s v="kpt_reddimalla_pr"/>
    <x v="15"/>
    <s v="CLOSED"/>
    <x v="549"/>
    <x v="2"/>
    <s v="LRT -&gt; Out-of-Test Case Detection"/>
    <s v="30AY"/>
    <s v="A13_A14_OSV"/>
    <s v="A13LegacyDefect"/>
    <s v="A14_OSV"/>
    <s v="A14OSV_INFLOW_WK32"/>
    <s v="A14OSV_MP_triage_to_su3"/>
    <s v="A14OSV_OUTFLOW_WK38"/>
    <s v="KPIT_WK38_Out"/>
    <s v="OSV_DVT_OutOfScope"/>
    <s v="R7413_LRT"/>
    <s v="SourceoftheSameCaseID:PJ04DEF00-5462"/>
    <s v="åŒä»¶_Wonâ€™tFix"/>
    <m/>
    <m/>
    <m/>
    <m/>
    <m/>
    <m/>
    <m/>
    <m/>
    <m/>
    <s v="PJ04DEF00"/>
    <x v="1"/>
    <s v="software"/>
    <s v="hm_izaki_ki"/>
    <s v="23PF A14é–‹ç™ºå‘ã‘ä¸å…·åˆç®¡ç†_x000d__x000a_23PF Defect management for A14 development_x000d__x000a_"/>
    <m/>
  </r>
  <r>
    <x v="0"/>
    <s v="PJ04DEF00-5107"/>
    <n v="581926"/>
    <s v="[System UI] &quot;Apps&quot; settings list scrolls down automatically when &quot;Back&quot; button is selected while &quot;Linkage&quot; setting screen is active"/>
    <s v="kpt_joarder_so"/>
    <x v="5"/>
    <s v="BLOCK FIXING VALIDATION"/>
    <x v="550"/>
    <x v="2"/>
    <s v="LRT -&gt; Out-of-Test Case Detection"/>
    <s v="3BMA"/>
    <s v="A13_A14_OSV"/>
    <s v="A14_OSV"/>
    <s v="A14OSV_INFLOW_WK32"/>
    <s v="A14OSV_MP_triage_to_su3"/>
    <s v="A14OSV_OUTFLOW_WK40"/>
    <s v="R7413_LRT"/>
    <m/>
    <m/>
    <m/>
    <m/>
    <m/>
    <m/>
    <m/>
    <m/>
    <m/>
    <m/>
    <m/>
    <m/>
    <m/>
    <m/>
    <s v="PJ04DEF00"/>
    <x v="1"/>
    <s v="software"/>
    <s v="hm_izaki_ki"/>
    <s v="23PF A14é–‹ç™ºå‘ã‘ä¸å…·åˆç®¡ç†_x000d__x000a_23PF Defect management for A14 development_x000d__x000a_"/>
    <m/>
  </r>
  <r>
    <x v="0"/>
    <s v="PJ04DEF00-5101"/>
    <n v="581888"/>
    <s v="[SPCAA] Black screen is displayed after selecting &quot;Mic&quot; icon on Android Auto projection screen when notifications are dismissed by clicking &quot;Dismiss All&quot; button from notifications list"/>
    <s v="kpt_mishra_ay"/>
    <x v="6"/>
    <s v="CLOSED"/>
    <x v="551"/>
    <x v="3"/>
    <s v="LRT -&gt; Out-of-Test Case Detection"/>
    <s v="3BHA"/>
    <s v="A13_A14_OSV"/>
    <s v="A14_OSV"/>
    <s v="A14OSV_INFLOW_WK32"/>
    <s v="A14OSV_OUTFLOW_WK33"/>
    <s v="KPIT_WK33_Out"/>
    <s v="OSV_DVT_InScope"/>
    <s v="OSVDVT_KPIT_ConfirmationOK"/>
    <s v="R7413_LRT"/>
    <s v="SourceoftheSameCaseID:PJ04DEF00-3513"/>
    <m/>
    <m/>
    <m/>
    <m/>
    <m/>
    <m/>
    <m/>
    <m/>
    <m/>
    <m/>
    <m/>
    <s v="PJ04DEF00"/>
    <x v="1"/>
    <s v="software"/>
    <s v="hm_izaki_ki"/>
    <s v="23PF A14é–‹ç™ºå‘ã‘ä¸å…·åˆç®¡ç†_x000d__x000a_23PF Defect management for A14 development_x000d__x000a_"/>
    <m/>
  </r>
  <r>
    <x v="0"/>
    <s v="PJ04DEF00-5074"/>
    <n v="581247"/>
    <s v="[SystemUI] News Application is deleted from Home screen when Google Assistant Application is disabled"/>
    <s v="kpt_thombare_ap"/>
    <x v="9"/>
    <s v="CLOSED"/>
    <x v="552"/>
    <x v="1"/>
    <s v="LRT -&gt; Out-of-Test Case Detection"/>
    <s v="30AY"/>
    <s v="A13_A14_OSV"/>
    <s v="A13LegacyDefect"/>
    <s v="A14_OSV"/>
    <s v="A14OSV_INFLOW_WK32"/>
    <s v="A14OSV_MP_triage_to_su2"/>
    <s v="A14OSV_OUTFLOW_WK40"/>
    <s v="KPIT_WK40_Out"/>
    <s v="OSV_DVT_OutOfScope"/>
    <s v="R7413_LRT"/>
    <s v="SourceoftheSameCaseID:PJ04DEF00-4907"/>
    <s v="åŒä»¶_Wonâ€™tFix"/>
    <m/>
    <m/>
    <m/>
    <m/>
    <m/>
    <m/>
    <m/>
    <m/>
    <m/>
    <s v="PJ04DEF00"/>
    <x v="1"/>
    <s v="software"/>
    <s v="hm_izaki_ki"/>
    <s v="23PF A14é–‹ç™ºå‘ã‘ä¸å…·åˆç®¡ç†_x000d__x000a_23PF Defect management for A14 development_x000d__x000a_"/>
    <m/>
  </r>
  <r>
    <x v="0"/>
    <s v="PJ04DEF00-5064"/>
    <n v="581080"/>
    <s v="[SPCAA] &quot;Phone&quot; app shortcut icon is not displayed on Android auto projection Screen"/>
    <s v="kpt_reddy_ke"/>
    <x v="7"/>
    <s v="CLOSED"/>
    <x v="553"/>
    <x v="1"/>
    <s v="LRT -&gt; Out-of-Test Case Detection"/>
    <s v="30AA"/>
    <s v="30AX_MP_triage_to_a14other"/>
    <s v="A14OSV_SourceoftheSameCase"/>
    <s v="DVT_OutOfScope"/>
    <s v="R1410_LRT"/>
    <s v="ç«¯æœ«å•é¡Œ"/>
    <m/>
    <m/>
    <m/>
    <m/>
    <m/>
    <m/>
    <m/>
    <m/>
    <m/>
    <m/>
    <m/>
    <m/>
    <m/>
    <m/>
    <m/>
    <s v="PJ04DEF00"/>
    <x v="1"/>
    <s v="software"/>
    <s v="hm_izaki_ki"/>
    <s v="23PF A14é–‹ç™ºå‘ã‘ä¸å…·åˆç®¡ç†_x000d__x000a_23PF Defect management for A14 development_x000d__x000a_"/>
    <m/>
  </r>
  <r>
    <x v="0"/>
    <s v="PJ04DEF00-5062"/>
    <n v="581119"/>
    <s v="[IDS]&quot;Switching to Individual Mode&quot; popup is not displayed on Individual Mode screen when CAN signal &quot;C_IMG_IDS_GRP_B1_MODE=15&quot; is sent to ICB"/>
    <s v="kpt_gahile_pr"/>
    <x v="10"/>
    <s v="CLOSED"/>
    <x v="554"/>
    <x v="1"/>
    <s v="LRT -&gt; Out-of-Test Case Detection"/>
    <s v="3BHA"/>
    <s v="A13LegacyDefect"/>
    <s v="A14OSV_SourceoftheSameCase"/>
    <s v="DVT_OutOfScope"/>
    <s v="KPIT_WK36_Out"/>
    <s v="KPIT_WK37_Planned"/>
    <s v="R1410_LRT"/>
    <m/>
    <m/>
    <m/>
    <m/>
    <m/>
    <m/>
    <m/>
    <m/>
    <m/>
    <m/>
    <m/>
    <m/>
    <m/>
    <m/>
    <s v="PJ04DEF00"/>
    <x v="1"/>
    <s v="software"/>
    <s v="hm_izaki_ki"/>
    <s v="23PF A14é–‹ç™ºå‘ã‘ä¸å…·åˆç®¡ç†_x000d__x000a_23PF Defect management for A14 development_x000d__x000a_"/>
    <m/>
  </r>
  <r>
    <x v="0"/>
    <s v="PJ04DEF00-5044"/>
    <n v="580514"/>
    <s v="[USB] USB music playback state changes automatically from pause to play state when Google Assistant is initiated and terminated from MCS multiple times(3-4 times)"/>
    <s v="kpt_mulla2_am"/>
    <x v="5"/>
    <s v="Waiting"/>
    <x v="555"/>
    <x v="1"/>
    <s v="LRT -&gt; Out-of-Test Case Detection"/>
    <s v="3BMA"/>
    <s v="A13_A14_OSV"/>
    <s v="A14_OSV"/>
    <s v="A14OSV_INFLOW_WK32"/>
    <s v="A14OSV_MP_triage_to_a15osv"/>
    <s v="R7413_LRT"/>
    <m/>
    <m/>
    <m/>
    <m/>
    <m/>
    <m/>
    <m/>
    <m/>
    <m/>
    <m/>
    <m/>
    <m/>
    <m/>
    <m/>
    <m/>
    <s v="PJ04DEF00"/>
    <x v="1"/>
    <s v="software"/>
    <s v="hm_izaki_ki"/>
    <s v="23PF A14é–‹ç™ºå‘ã‘ä¸å…·åˆç®¡ç†_x000d__x000a_23PF Defect management for A14 development_x000d__x000a_"/>
    <m/>
  </r>
  <r>
    <x v="0"/>
    <s v="PJ04DEF00-5037"/>
    <n v="579949"/>
    <s v="[SPCAA]The first contact in the list of &quot;Phone&quot; application is highlighted when the back button is selected on MCS while wireless &quot;Android Auto&quot; is connected"/>
    <s v="kpt_rane_sh"/>
    <x v="3"/>
    <s v="CLOSED"/>
    <x v="556"/>
    <x v="1"/>
    <s v="LRT -&gt; Out-of-Test Case Detection"/>
    <s v="3BMA"/>
    <s v="A13LegacyDefect"/>
    <s v="DVT_OutOfScope"/>
    <s v="R1410_LRT"/>
    <s v="ç«¯æœ«å•é¡Œ"/>
    <m/>
    <m/>
    <m/>
    <m/>
    <m/>
    <m/>
    <m/>
    <m/>
    <m/>
    <m/>
    <m/>
    <m/>
    <m/>
    <m/>
    <m/>
    <m/>
    <s v="PJ04DEF00"/>
    <x v="1"/>
    <s v="software"/>
    <s v="hm_izaki_ki"/>
    <s v="23PF A14é–‹ç™ºå‘ã‘ä¸å…·åˆç®¡ç†_x000d__x000a_23PF Defect management for A14 development_x000d__x000a_"/>
    <m/>
  </r>
  <r>
    <x v="0"/>
    <s v="PJ04DEF00-5001"/>
    <n v="579424"/>
    <s v="[System UI] Privacy settings screen is displayed for moment and then &quot;Advanced Settings&quot; screen is displayed when Back button is selected for two times while &quot;App-level permissions&quot; setting screen is active"/>
    <s v="kpt_gaikwad_pr"/>
    <x v="5"/>
    <s v="CLOSED"/>
    <x v="557"/>
    <x v="1"/>
    <s v="LRT -&gt; Out-of-Test Case Detection"/>
    <s v="3BMA"/>
    <s v="3BWT_UK_MP_triage_to_a14other"/>
    <s v="A13_A14_OSV"/>
    <s v="A13LegacyDefect"/>
    <s v="A14_OSV"/>
    <s v="A14NL_ISSUE"/>
    <s v="A14OSV_INFLOW_WK32"/>
    <s v="A14OSV_MP_triage_to_su2"/>
    <s v="A14OSV_OUTFLOW_2026_WK4"/>
    <s v="External_Factor"/>
    <s v="KPIT_2026_WK04_Out"/>
    <s v="KPIT_Export"/>
    <s v="OSV_DVT_OutOfScope"/>
    <s v="R7413_LRT"/>
    <s v="SourceoftheSameCaseID:PJ04DEF00-2546"/>
    <s v="åŒä»¶_Wonâ€™tFix"/>
    <m/>
    <m/>
    <m/>
    <m/>
    <m/>
    <s v="PJ04DEF00"/>
    <x v="1"/>
    <s v="software"/>
    <s v="hm_izaki_ki"/>
    <s v="23PF A14é–‹ç™ºå‘ã‘ä¸å…·åˆç®¡ç†_x000d__x000a_23PF Defect management for A14 development_x000d__x000a_"/>
    <m/>
  </r>
  <r>
    <x v="0"/>
    <s v="PJ04DEF00-4998"/>
    <n v="579279"/>
    <s v="[SPCAA]The first contact in the list of &quot;Phone&quot; application is highlighted  when the back button is selected on MCS while wireless &quot;Android Auto&quot; is connected"/>
    <s v="kpt_pandhare_pr"/>
    <x v="4"/>
    <s v="Waiting"/>
    <x v="558"/>
    <x v="1"/>
    <s v="LRT -&gt; Out-of-Test Case Detection"/>
    <s v="3BMA"/>
    <s v="A13_A14_OSV"/>
    <s v="A13LegacyDefect"/>
    <s v="A14_OSV"/>
    <s v="A14OSV_INFLOW_WK31"/>
    <s v="A14OSV_MP_triage_to_a15osv"/>
    <s v="R7413_LRT"/>
    <m/>
    <m/>
    <m/>
    <m/>
    <m/>
    <m/>
    <m/>
    <m/>
    <m/>
    <m/>
    <m/>
    <m/>
    <m/>
    <m/>
    <s v="PJ04DEF00"/>
    <x v="1"/>
    <s v="software"/>
    <s v="hm_izaki_ki"/>
    <s v="23PF A14é–‹ç™ºå‘ã‘ä¸å…·åˆç®¡ç†_x000d__x000a_23PF Defect management for A14 development_x000d__x000a_"/>
    <m/>
  </r>
  <r>
    <x v="0"/>
    <s v="PJ04DEF00-4978"/>
    <n v="578824"/>
    <s v="[CTRDisplay] Google assistant settings screen automatically transits to google settings screen after selecting Day/Night button on Brightness adjustment popup"/>
    <s v="kpt_abraham_ja"/>
    <x v="8"/>
    <s v="INVESTIGATING OUTSIDE"/>
    <x v="559"/>
    <x v="2"/>
    <s v="LRT -&gt; Out-of-Test Case Detection"/>
    <s v="30AA"/>
    <s v="A13LegacyDefect"/>
    <s v="KPIT_WK32_Out"/>
    <s v="R1410_LRT"/>
    <m/>
    <m/>
    <m/>
    <m/>
    <m/>
    <m/>
    <m/>
    <m/>
    <m/>
    <m/>
    <m/>
    <m/>
    <m/>
    <m/>
    <m/>
    <m/>
    <m/>
    <s v="PJ04DEF00"/>
    <x v="1"/>
    <s v="software"/>
    <s v="hm_izaki_ki"/>
    <s v="23PF A14é–‹ç™ºå‘ã‘ä¸å…·åˆç®¡ç†_x000d__x000a_23PF Defect management for A14 development_x000d__x000a_"/>
    <m/>
  </r>
  <r>
    <x v="0"/>
    <s v="PJ04DEF00-4977"/>
    <n v="578823"/>
    <s v="[BTA] BTA &quot;Songs&quot; list order(sorting) is not displayed same as device side"/>
    <s v="kpt_gaikwad_pr"/>
    <x v="5"/>
    <s v="CLOSED"/>
    <x v="559"/>
    <x v="1"/>
    <s v="LRT -&gt; Out-of-Test Case Detection"/>
    <s v="30AA"/>
    <s v="A14OSV_SourceoftheSameCase"/>
    <s v="DVT_OutOfScope"/>
    <s v="KPIT_WK33_Out"/>
    <s v="R1410_LRT"/>
    <m/>
    <m/>
    <m/>
    <m/>
    <m/>
    <m/>
    <m/>
    <m/>
    <m/>
    <m/>
    <m/>
    <m/>
    <m/>
    <m/>
    <m/>
    <m/>
    <s v="PJ04DEF00"/>
    <x v="1"/>
    <s v="software"/>
    <s v="hm_izaki_ki"/>
    <s v="23PF A14é–‹ç™ºå‘ã‘ä¸å…·åˆç®¡ç†_x000d__x000a_23PF Defect management for A14 development_x000d__x000a_"/>
    <m/>
  </r>
  <r>
    <x v="0"/>
    <s v="PJ04DEF00-4975"/>
    <n v="578819"/>
    <s v="[BT] Device(Phone1) is not getting reconnected to ICB via Bluetooth when connect-&gt; disconnect Phone1 as wired Android Auto"/>
    <s v="kpt_lucky_md"/>
    <x v="8"/>
    <s v="CLOSED"/>
    <x v="560"/>
    <x v="1"/>
    <s v="LRT -&gt; Out-of-Test Case Detection"/>
    <s v="30AA"/>
    <s v="A13LegacyDefect"/>
    <s v="A14OSV_SourceoftheSameCase"/>
    <s v="DVT_OutOfScope"/>
    <s v="KPIT_WK34_Planned"/>
    <s v="KPIT_WK35_Out"/>
    <s v="KPIT_WK35_Planned"/>
    <s v="R1410_LRT"/>
    <m/>
    <m/>
    <m/>
    <m/>
    <m/>
    <m/>
    <m/>
    <m/>
    <m/>
    <m/>
    <m/>
    <m/>
    <m/>
    <s v="PJ04DEF00"/>
    <x v="1"/>
    <s v="software"/>
    <s v="hm_izaki_ki"/>
    <s v="23PF A14é–‹ç™ºå‘ã‘ä¸å…·åˆç®¡ç†_x000d__x000a_23PF Defect management for A14 development_x000d__x000a_"/>
    <m/>
  </r>
  <r>
    <x v="0"/>
    <s v="PJ04DEF00-4973"/>
    <n v="578813"/>
    <s v="[USB]&quot;Device name&quot; is connected as ipod because Apple CarPlay is Disabled on your iphone. (E-003)&quot; toast popup is displayed after disconnecting and reconnecting iPhone via USB while the CarPlay option is enabled from device side"/>
    <s v="kpt_lucky_md"/>
    <x v="8"/>
    <s v="CLOSED"/>
    <x v="561"/>
    <x v="1"/>
    <s v="LRT -&gt; Out-of-Test Case Detection"/>
    <s v="30AA"/>
    <s v="30AX_MP_triage_to_a14other"/>
    <s v="A14OSV_SourceoftheSameCase"/>
    <s v="DVT_OutOfScope"/>
    <s v="External_Factor"/>
    <s v="KPIT_Export"/>
    <s v="KPIT_WK33_Out"/>
    <s v="R1410_LRT"/>
    <m/>
    <m/>
    <m/>
    <m/>
    <m/>
    <m/>
    <m/>
    <m/>
    <m/>
    <m/>
    <m/>
    <m/>
    <m/>
    <s v="PJ04DEF00"/>
    <x v="1"/>
    <s v="software"/>
    <s v="hm_izaki_ki"/>
    <s v="23PF A14é–‹ç™ºå‘ã‘ä¸å…·åˆç®¡ç†_x000d__x000a_23PF Defect management for A14 development_x000d__x000a_"/>
    <m/>
  </r>
  <r>
    <x v="0"/>
    <s v="PJ04DEF00-4970"/>
    <n v="578749"/>
    <s v="[BOOT] USB Audio Power Off screen is displayed when IGN cycle is performed for Guest user while USB playback is in progress"/>
    <s v="kpt_thombare_ap"/>
    <x v="9"/>
    <s v="CLOSED"/>
    <x v="562"/>
    <x v="1"/>
    <s v="LRT -&gt; Out-of-Test Case Detection"/>
    <s v="30AA"/>
    <s v="30AX_MP_triage_to_a14other"/>
    <s v="A14OSV_SourceoftheSameCase"/>
    <s v="A14SU1_triage_fix"/>
    <s v="DVT_InScope"/>
    <s v="DVT_KPIT_ConfirmationOK"/>
    <s v="KPIT_CR_Impact"/>
    <s v="KPIT_Export"/>
    <s v="KPIT_WK32_Planned"/>
    <s v="KPIT_WK33_Planned"/>
    <s v="KPIT_WK34_Planned"/>
    <s v="KPIT_WK37_Planned"/>
    <s v="KPIT_WK39_Planned"/>
    <s v="KPIT_WK40_Out"/>
    <s v="KPIT_WK40_Planned"/>
    <s v="PA_ISSUE_LOGIN"/>
    <s v="PA_ISSUE_LOGIN_Lv3"/>
    <s v="PJ11DEF00æ¨ªå±•æ¸ˆ"/>
    <s v="R1410_LRT"/>
    <s v="Target_A14-12VF-SU1"/>
    <s v="Target_A14-13VF-SU1"/>
    <s v="PJ04DEF00"/>
    <x v="1"/>
    <s v="software"/>
    <s v="hm_izaki_ki"/>
    <s v="23PF A14é–‹ç™ºå‘ã‘ä¸å…·åˆç®¡ç†_x000d__x000a_23PF Defect management for A14 development_x000d__x000a_"/>
    <m/>
  </r>
  <r>
    <x v="0"/>
    <s v="PJ04DEF00-4968"/>
    <n v="578746"/>
    <s v="[SPCCP] Screen flickers for a moment after selecting 'Yes' on CarPlay disclaimer popup while transition to 'Wi-Fi Off' popup"/>
    <s v="kpt_patil_di"/>
    <x v="13"/>
    <s v="CLOSED"/>
    <x v="563"/>
    <x v="2"/>
    <s v="LRT -&gt; Out-of-Test Case Detection"/>
    <s v="30AY"/>
    <s v="A13LegacyDefect"/>
    <s v="DVT_OutOfScope"/>
    <s v="KPIT_WK36_Out"/>
    <s v="R1410_LRT"/>
    <m/>
    <m/>
    <m/>
    <m/>
    <m/>
    <m/>
    <m/>
    <m/>
    <m/>
    <m/>
    <m/>
    <m/>
    <m/>
    <m/>
    <m/>
    <m/>
    <s v="PJ04DEF00"/>
    <x v="1"/>
    <s v="software"/>
    <s v="hm_izaki_ki"/>
    <s v="23PF A14é–‹ç™ºå‘ã‘ä¸å…·åˆç®¡ç†_x000d__x000a_23PF Defect management for A14 development_x000d__x000a_"/>
    <m/>
  </r>
  <r>
    <x v="0"/>
    <s v="PJ04DEF00-4962"/>
    <n v="578638"/>
    <s v="[ACO] Song Title is not displayed on permanent card when a song with unknown artist is played"/>
    <s v="kpt_tehra_ma"/>
    <x v="0"/>
    <s v="CLOSED"/>
    <x v="564"/>
    <x v="1"/>
    <s v="LRT -&gt; Out-of-Test Case Detection"/>
    <s v="30AA"/>
    <s v="30AX_MP_triage_to_a14other"/>
    <s v="A14OSV_SourceoftheSameCase"/>
    <s v="DVT_InScope"/>
    <s v="DVT_KPIT_ConfirmationOK"/>
    <s v="KPIT_WK34_Out"/>
    <s v="KPIT_WK34_Planned"/>
    <s v="R1410_LRT"/>
    <m/>
    <m/>
    <m/>
    <m/>
    <m/>
    <m/>
    <m/>
    <m/>
    <m/>
    <m/>
    <m/>
    <m/>
    <m/>
    <s v="PJ04DEF00"/>
    <x v="1"/>
    <s v="software"/>
    <s v="hm_izaki_ki"/>
    <s v="23PF A14é–‹ç™ºå‘ã‘ä¸å…·åˆç®¡ç†_x000d__x000a_23PF Defect management for A14 development_x000d__x000a_"/>
    <m/>
  </r>
  <r>
    <x v="0"/>
    <s v="PJ04DEF00-4961"/>
    <n v="578637"/>
    <s v="[CarMediaApp] Black screen is displayed in A-Zone after re-launching Spotify app when 'Stop app' operation is performed from App info Screen"/>
    <s v="kpt_gahile_pr"/>
    <x v="10"/>
    <s v="CLOSED"/>
    <x v="565"/>
    <x v="3"/>
    <s v="LRT -&gt; Out-of-Test Case Detection"/>
    <s v="30AA"/>
    <s v="3PA"/>
    <s v="3PA_KPIT_Out"/>
    <s v="A14OSV_SourceoftheSameCase"/>
    <s v="DVT_OutOfScope"/>
    <s v="External_Factor"/>
    <s v="KPIT_WK33_Out"/>
    <s v="KPIT_WK33_Planned"/>
    <s v="KPIT_WK35_Planned"/>
    <s v="KPIT_WK36_Planned"/>
    <s v="R1410_LRT"/>
    <s v="åŒä»¶_Wonâ€™tFix"/>
    <m/>
    <m/>
    <m/>
    <m/>
    <m/>
    <m/>
    <m/>
    <m/>
    <m/>
    <s v="PJ04DEF00"/>
    <x v="1"/>
    <s v="software"/>
    <s v="hm_izaki_ki"/>
    <s v="23PF A14é–‹ç™ºå‘ã‘ä¸å…·åˆç®¡ç†_x000d__x000a_23PF Defect management for A14 development_x000d__x000a_"/>
    <m/>
  </r>
  <r>
    <x v="0"/>
    <s v="PJ04DEF00-4960"/>
    <n v="578727"/>
    <s v="[SPCAA] &quot;Received&quot; SMS count on incoming message notification is not increasing after sending 7 message on &quot;Android Auto&quot; projection screen"/>
    <s v="kpt_chaudhari_an"/>
    <x v="2"/>
    <s v="CLOSED"/>
    <x v="566"/>
    <x v="2"/>
    <s v="LRT -&gt; Out-of-Test Case Detection"/>
    <s v="30AA"/>
    <s v="A13LegacyDefect"/>
    <s v="DVT_OutOfScope"/>
    <s v="R1410_LRT"/>
    <s v="ç«¯æœ«å•é¡Œ"/>
    <m/>
    <m/>
    <m/>
    <m/>
    <m/>
    <m/>
    <m/>
    <m/>
    <m/>
    <m/>
    <m/>
    <m/>
    <m/>
    <m/>
    <m/>
    <m/>
    <s v="PJ04DEF00"/>
    <x v="1"/>
    <s v="software"/>
    <s v="hm_izaki_ki"/>
    <s v="23PF A14é–‹ç™ºå‘ã‘ä¸å…·åˆç®¡ç†_x000d__x000a_23PF Defect management for A14 development_x000d__x000a_"/>
    <m/>
  </r>
  <r>
    <x v="0"/>
    <s v="PJ04DEF00-4959"/>
    <n v="578632"/>
    <s v="[SPCAA]&quot;Google Assistant&quot; voice chrome is initiated and terminated within a second when the &quot;Reply&quot; button is selected from Android Auto notification list"/>
    <s v="kpt_gunjal_ji"/>
    <x v="4"/>
    <s v="CLOSED"/>
    <x v="567"/>
    <x v="1"/>
    <s v="LRT -&gt; Out-of-Test Case Detection"/>
    <s v="30AA"/>
    <s v="A14OSV_SourceoftheSameCase"/>
    <s v="DVT_OutOfScope"/>
    <s v="R1410_LRT"/>
    <s v="ç«¯æœ«å•é¡Œ"/>
    <m/>
    <m/>
    <m/>
    <m/>
    <m/>
    <m/>
    <m/>
    <m/>
    <m/>
    <m/>
    <m/>
    <m/>
    <m/>
    <m/>
    <m/>
    <m/>
    <s v="PJ04DEF00"/>
    <x v="1"/>
    <s v="software"/>
    <s v="hm_izaki_ki"/>
    <s v="23PF A14é–‹ç™ºå‘ã‘ä¸å…·åˆç®¡ç†_x000d__x000a_23PF Defect management for A14 development_x000d__x000a_"/>
    <m/>
  </r>
  <r>
    <x v="0"/>
    <s v="PJ04DEF00-4957"/>
    <n v="578593"/>
    <s v="[KEY] &quot;No Results&quot; search screen is displayed when &quot;Back&quot; button is selected from MCS while Software Keyboard is active"/>
    <s v="kpt_chaudhari_an"/>
    <x v="2"/>
    <s v="CLOSED"/>
    <x v="568"/>
    <x v="1"/>
    <s v="LRT -&gt; Out-of-Test Case Detection"/>
    <s v="30AA"/>
    <s v="30AX_MP_triage_to_su2"/>
    <s v="A14OSV_SourceoftheSameCase"/>
    <s v="DVT_InScope"/>
    <s v="DVT_KPIT_ConfirmationOK"/>
    <s v="KPIT_CR_Impact"/>
    <s v="KPIT_Export"/>
    <s v="KPIT_WK41_Out"/>
    <s v="R1410_LRT"/>
    <m/>
    <m/>
    <m/>
    <m/>
    <m/>
    <m/>
    <m/>
    <m/>
    <m/>
    <m/>
    <m/>
    <m/>
    <s v="PJ04DEF00"/>
    <x v="1"/>
    <s v="software"/>
    <s v="hm_izaki_ki"/>
    <s v="23PF A14é–‹ç™ºå‘ã‘ä¸å…·åˆç®¡ç†_x000d__x000a_23PF Defect management for A14 development_x000d__x000a_"/>
    <m/>
  </r>
  <r>
    <x v="0"/>
    <s v="PJ04DEF00-4956"/>
    <n v="578591"/>
    <s v="[SPCCP] CarPlay incoming call notification is delayed for a moment on Header"/>
    <s v="kpt_rane_sh"/>
    <x v="3"/>
    <s v="CLOSED"/>
    <x v="569"/>
    <x v="2"/>
    <s v="LRT -&gt; Out-of-Test Case Detection"/>
    <s v="30AA"/>
    <s v="30AX_MP_triage_to_su1"/>
    <s v="A13LegacyDefect"/>
    <s v="A14OSV_SourceoftheSameCase"/>
    <s v="DVT_OutOfScope"/>
    <s v="KPIT_Export"/>
    <s v="KPIT_WK43_Out"/>
    <s v="R1410_LRT"/>
    <m/>
    <m/>
    <m/>
    <m/>
    <m/>
    <m/>
    <m/>
    <m/>
    <m/>
    <m/>
    <m/>
    <m/>
    <m/>
    <s v="PJ04DEF00"/>
    <x v="1"/>
    <s v="software"/>
    <s v="hm_izaki_ki"/>
    <s v="23PF A14é–‹ç™ºå‘ã‘ä¸å…·åˆç®¡ç†_x000d__x000a_23PF Defect management for A14 development_x000d__x000a_"/>
    <m/>
  </r>
  <r>
    <x v="0"/>
    <s v="PJ04DEF00-4955"/>
    <n v="578622"/>
    <s v="[PRM] ICB reboots automatically when random keys are pressed repeatedly on authentication screen of &quot;Owner&quot; profile"/>
    <s v="kpt_tehra_ma"/>
    <x v="0"/>
    <s v="CLOSED"/>
    <x v="570"/>
    <x v="0"/>
    <s v="LRT -&gt; Out-of-Test Case Detection"/>
    <s v="30AA"/>
    <s v="30AX_MP_triage_to_a14other"/>
    <s v="A14OSV_SourceoftheSameCase"/>
    <s v="DVT_OutOfScope"/>
    <s v="InvalidDefect"/>
    <s v="KPIT_WK33_Out"/>
    <s v="R1410_LRT"/>
    <m/>
    <m/>
    <m/>
    <m/>
    <m/>
    <m/>
    <m/>
    <m/>
    <m/>
    <m/>
    <m/>
    <m/>
    <m/>
    <m/>
    <s v="PJ04DEF00"/>
    <x v="1"/>
    <s v="software"/>
    <s v="hm_izaki_ki"/>
    <s v="23PF A14é–‹ç™ºå‘ã‘ä¸å…·åˆç®¡ç†_x000d__x000a_23PF Defect management for A14 development_x000d__x000a_"/>
    <m/>
  </r>
  <r>
    <x v="0"/>
    <s v="PJ04DEF00-4953"/>
    <n v="578618"/>
    <s v="[TSU] &quot;Wireless CarPlay&quot; projection is not displayed when &quot;Apple CarPlay&quot; button is selected from MCS while POI&quot; Destination List screen&quot; is active"/>
    <s v="kpt_reddimalla_pr"/>
    <x v="15"/>
    <s v="CLOSED"/>
    <x v="571"/>
    <x v="3"/>
    <s v="LRT -&gt; Out-of-Test Case Detection"/>
    <s v="30AA"/>
    <s v="A14OSV_SourceoftheSameCase"/>
    <s v="DVT_InScope"/>
    <s v="DVT_KPIT_ConfirmationNG"/>
    <s v="DVT_KPIT_ConfirmationOK"/>
    <s v="KPIT_CR_Impact"/>
    <s v="KPIT_WK33_Out"/>
    <s v="KPIT_WK33_Planned"/>
    <s v="KPIT_WK36_Planned"/>
    <s v="R1410_LRT"/>
    <m/>
    <m/>
    <m/>
    <m/>
    <m/>
    <m/>
    <m/>
    <m/>
    <m/>
    <m/>
    <m/>
    <s v="PJ04DEF00"/>
    <x v="1"/>
    <s v="software"/>
    <s v="hm_izaki_ki"/>
    <s v="23PF A14é–‹ç™ºå‘ã‘ä¸å…·åˆç®¡ç†_x000d__x000a_23PF Defect management for A14 development_x000d__x000a_"/>
    <m/>
  </r>
  <r>
    <x v="0"/>
    <s v="PJ04DEF00-4952"/>
    <n v="578617"/>
    <s v="[HED] &quot;Active microphone&quot; icon is displayed on Header indicator area when Alexa app is launched from Home screen even though the MIC is not in use"/>
    <s v="scs_kobayashi_ry"/>
    <x v="10"/>
    <s v="IN INVESTIGATING"/>
    <x v="571"/>
    <x v="2"/>
    <s v="LRT -&gt; Out-of-Test Case Detection"/>
    <s v="2026_Sprint2_Planned"/>
    <s v="30AA"/>
    <s v="30AX_MP_triage_to_su2"/>
    <s v="A13LegacyDefect"/>
    <s v="A14OSV_SourceoftheSameCase"/>
    <s v="KPIT_2026_WK06_Planned"/>
    <s v="KPIT_2026_WK07_Planned"/>
    <s v="KPIT_2026_WK08_Planned"/>
    <s v="KPIT_Export"/>
    <s v="R1410_LRT"/>
    <m/>
    <m/>
    <m/>
    <m/>
    <m/>
    <m/>
    <m/>
    <m/>
    <m/>
    <m/>
    <m/>
    <s v="PJ04DEF00"/>
    <x v="1"/>
    <s v="software"/>
    <s v="hm_izaki_ki"/>
    <s v="23PF A14é–‹ç™ºå‘ã‘ä¸å…·åˆç®¡ç†_x000d__x000a_23PF Defect management for A14 development_x000d__x000a_"/>
    <m/>
  </r>
  <r>
    <x v="0"/>
    <s v="PJ04DEF00-4951"/>
    <n v="578614"/>
    <s v="[Google Assistant] Close &quot;x&quot; button on Google Assistant voice chrome popup is not displayed after initiating Google voice assistance"/>
    <s v="cre_kamata_ts"/>
    <x v="8"/>
    <s v="[IN WORK]APPLY FOR CLOSE"/>
    <x v="572"/>
    <x v="2"/>
    <s v="LRT -&gt; Out-of-Test Case Detection"/>
    <s v="30AA"/>
    <s v="A13LegacyDefect"/>
    <s v="A14OSV_SourceoftheSameCase"/>
    <s v="A14SU1_triage_to_su2"/>
    <s v="DVT_OutOfScope"/>
    <s v="KPIT_Export"/>
    <s v="KPIT_WK41_Out"/>
    <s v="R1410_LRT"/>
    <m/>
    <m/>
    <m/>
    <m/>
    <m/>
    <m/>
    <m/>
    <m/>
    <m/>
    <m/>
    <m/>
    <m/>
    <m/>
    <s v="PJ04DEF00"/>
    <x v="1"/>
    <s v="software"/>
    <s v="hm_izaki_ki"/>
    <s v="23PF A14é–‹ç™ºå‘ã‘ä¸å…·åˆç®¡ç†_x000d__x000a_23PF Defect management for A14 development_x000d__x000a_"/>
    <m/>
  </r>
  <r>
    <x v="0"/>
    <s v="PJ04DEF00-4947"/>
    <n v="578580"/>
    <s v="[System UI] &quot;Reset&quot; button on &quot;Reset to default&quot; popup is enabled(highlighted) while Alexa session is in progress"/>
    <s v="kpt_jagtap_pr"/>
    <x v="6"/>
    <s v="[IN WORK]APPLY FOR CLOSE"/>
    <x v="573"/>
    <x v="1"/>
    <s v="LRT -&gt; Out-of-Test Case Detection"/>
    <s v="30AA"/>
    <s v="30AX_MP_triage_to_su2"/>
    <s v="A13LegacyDefect"/>
    <s v="A14OSV_SourceoftheSameCase"/>
    <s v="DVT_OutOfScope"/>
    <s v="KPIT_Export"/>
    <s v="KPIT_WK40_Out"/>
    <s v="KPIT_WK40_Planned"/>
    <s v="R1410_LRT"/>
    <m/>
    <m/>
    <m/>
    <m/>
    <m/>
    <m/>
    <m/>
    <m/>
    <m/>
    <m/>
    <m/>
    <m/>
    <s v="PJ04DEF00"/>
    <x v="1"/>
    <s v="software"/>
    <s v="hm_izaki_ki"/>
    <s v="23PF A14é–‹ç™ºå‘ã‘ä¸å…·åˆç®¡ç†_x000d__x000a_23PF Defect management for A14 development_x000d__x000a_"/>
    <m/>
  </r>
  <r>
    <x v="0"/>
    <s v="PJ04DEF00-4944"/>
    <n v="578532"/>
    <s v="[Key] &quot;Voice input&quot; popup is displayed for a moment on Spotify search screen when Spotify Audio card is selected from B-zone"/>
    <s v="kpt_mishra_ay"/>
    <x v="6"/>
    <s v="CLOSED"/>
    <x v="574"/>
    <x v="2"/>
    <s v="LRT -&gt; Out-of-Test Case Detection"/>
    <s v="30AA"/>
    <s v="30AX_MP_triage_to_su2"/>
    <s v="DVT_OutOfScope"/>
    <s v="InvalidDefect"/>
    <s v="KPIT_Export"/>
    <s v="KPIT_WK43_Out"/>
    <s v="R1410_LRT"/>
    <m/>
    <m/>
    <m/>
    <m/>
    <m/>
    <m/>
    <m/>
    <m/>
    <m/>
    <m/>
    <m/>
    <m/>
    <m/>
    <m/>
    <s v="PJ04DEF00"/>
    <x v="1"/>
    <s v="software"/>
    <s v="hm_izaki_ki"/>
    <s v="23PF A14é–‹ç™ºå‘ã‘ä¸å…·åˆç®¡ç†_x000d__x000a_23PF Defect management for A14 development_x000d__x000a_"/>
    <m/>
  </r>
  <r>
    <x v="0"/>
    <s v="PJ04DEF00-4929"/>
    <n v="577850"/>
    <s v="[AMFM] Station name on FM Main screen is not changing after switching to different frequency without station name through preset"/>
    <s v="kpt_lucky_md"/>
    <x v="8"/>
    <s v="CLOSED"/>
    <x v="575"/>
    <x v="2"/>
    <s v="LRT -&gt; Out-of-Test Case Detection"/>
    <s v="30AA"/>
    <s v="A12_A14_OSV"/>
    <s v="A14_OSV"/>
    <s v="A14OSV_INFLOW_WK31"/>
    <s v="A14OSV_MP_triage"/>
    <s v="A14OSV_OUTFLOW_WK35"/>
    <s v="KPIT_WK35_Out"/>
    <s v="OSV_DVT_InScope"/>
    <s v="OSVDVT_KPIT_ConfirmationNG"/>
    <s v="R7404_LRT"/>
    <s v="SourceoftheSameCaseID:PJ04DEF00-5704"/>
    <m/>
    <m/>
    <m/>
    <m/>
    <m/>
    <m/>
    <m/>
    <m/>
    <m/>
    <m/>
    <s v="PJ04DEF00"/>
    <x v="1"/>
    <s v="software"/>
    <s v="hm_izaki_ki"/>
    <s v="23PF A14é–‹ç™ºå‘ã‘ä¸å…·åˆç®¡ç†_x000d__x000a_23PF Defect management for A14 development_x000d__x000a_"/>
    <m/>
  </r>
  <r>
    <x v="0"/>
    <s v="PJ04DEF00-4923"/>
    <n v="577829"/>
    <s v="[HED] 'Hello Honda 1' notification sent from Vendor Extension app is not dismissed from notification list when 'Dismiss' button is selected on the notification after switching profile from Owner -&gt; Guest -&gt; Owner"/>
    <s v="kpt_rane_sh"/>
    <x v="3"/>
    <s v="CLOSED"/>
    <x v="576"/>
    <x v="1"/>
    <s v="LRT -&gt; Out-of-Test Case Detection"/>
    <s v="30AA"/>
    <s v="30AX_MP_triage_to_su1"/>
    <s v="A13LegacyDefect"/>
    <s v="A14OSV_SourceoftheSameCase"/>
    <s v="DVT_InScope"/>
    <s v="DVT_KPIT_ConfirmationOK"/>
    <s v="KPIT_WK43_Out"/>
    <s v="R1410_LRT"/>
    <m/>
    <m/>
    <m/>
    <m/>
    <m/>
    <m/>
    <m/>
    <m/>
    <m/>
    <m/>
    <m/>
    <m/>
    <m/>
    <s v="PJ04DEF00"/>
    <x v="1"/>
    <s v="software"/>
    <s v="hm_izaki_ki"/>
    <s v="23PF A14é–‹ç™ºå‘ã‘ä¸å…·åˆç®¡ç†_x000d__x000a_23PF Defect management for A14 development_x000d__x000a_"/>
    <m/>
  </r>
  <r>
    <x v="0"/>
    <s v="PJ04DEF00-4920"/>
    <n v="577813"/>
    <s v="[CLK] Image file with maximum 64 bytes(UTF8) character file name is not displayed in &quot;Add More&quot; screen"/>
    <s v="kpt_rane_sh"/>
    <x v="3"/>
    <s v="CLOSED"/>
    <x v="577"/>
    <x v="1"/>
    <s v="LRT -&gt; Out-of-Test Case Detection"/>
    <s v="30AA"/>
    <s v="A13LegacyDefect"/>
    <s v="A14OSV_SourceoftheSameCase"/>
    <s v="DVT_OutOfScope"/>
    <s v="KPIT_WK33_Out"/>
    <s v="R1410_LRT"/>
    <m/>
    <m/>
    <m/>
    <m/>
    <m/>
    <m/>
    <m/>
    <m/>
    <m/>
    <m/>
    <m/>
    <m/>
    <m/>
    <m/>
    <m/>
    <s v="PJ04DEF00"/>
    <x v="1"/>
    <s v="software"/>
    <s v="hm_izaki_ki"/>
    <s v="23PF A14é–‹ç™ºå‘ã‘ä¸å…·åˆç®¡ç†_x000d__x000a_23PF Defect management for A14 development_x000d__x000a_"/>
    <m/>
  </r>
  <r>
    <x v="0"/>
    <s v="PJ04DEF00-4918"/>
    <n v="577811"/>
    <s v="[TSU] &quot;Wireless CarPlay&quot; projection is not displayed when &quot;Apple CarPlay&quot; button is selected from MCS while POI&quot; Destination List screen&quot; is active"/>
    <s v="kpt_reddimalla_pr"/>
    <x v="15"/>
    <s v="CLOSED"/>
    <x v="578"/>
    <x v="3"/>
    <s v="LRT -&gt; Out-of-Test Case Detection"/>
    <s v="30AA"/>
    <s v="A12_14_OSV"/>
    <s v="A12_A14_OSV"/>
    <s v="A14_OSV"/>
    <s v="A14OSV_INFLOW_WK31"/>
    <s v="A14OSV_OUTFLOW_WK32"/>
    <s v="KPIT_CR_Impact"/>
    <s v="KPIT_WK35_Out"/>
    <s v="OSV_DVT_InScope"/>
    <s v="OSVDVT_KPIT_ConfirmationNG"/>
    <s v="OSVDVT_KPIT_ConfirmationOK"/>
    <m/>
    <m/>
    <m/>
    <m/>
    <m/>
    <m/>
    <m/>
    <m/>
    <m/>
    <m/>
    <s v="PJ04DEF00"/>
    <x v="1"/>
    <s v="software"/>
    <s v="hm_izaki_ki"/>
    <s v="23PF A14é–‹ç™ºå‘ã‘ä¸å…·åˆç®¡ç†_x000d__x000a_23PF Defect management for A14 development_x000d__x000a_"/>
    <m/>
  </r>
  <r>
    <x v="0"/>
    <s v="PJ04DEF00-4908"/>
    <n v="577676"/>
    <s v="[KEY] Software Keyboard is not displayed after tapping &quot;Back&quot; button from MCS on Google Voice input screen"/>
    <s v="kpt_rane_sh"/>
    <x v="3"/>
    <s v="CLOSED"/>
    <x v="579"/>
    <x v="2"/>
    <s v="LRT -&gt; Out-of-Test Case Detection"/>
    <s v="30AA"/>
    <s v="30AX_MP_triage_to_su2"/>
    <s v="A13LegacyDefect"/>
    <s v="A14OSV_SourceoftheSameCase"/>
    <s v="DVT_InScope"/>
    <s v="DVT_KPIT_ConfirmationOK"/>
    <s v="KPIT_Export"/>
    <s v="KPIT_WK48_Out"/>
    <s v="R1410_LRT"/>
    <m/>
    <m/>
    <m/>
    <m/>
    <m/>
    <m/>
    <m/>
    <m/>
    <m/>
    <m/>
    <m/>
    <m/>
    <s v="PJ04DEF00"/>
    <x v="1"/>
    <s v="software"/>
    <s v="hm_izaki_ki"/>
    <s v="23PF A14é–‹ç™ºå‘ã‘ä¸å…·åˆç®¡ç†_x000d__x000a_23PF Defect management for A14 development_x000d__x000a_"/>
    <m/>
  </r>
  <r>
    <x v="0"/>
    <s v="PJ04DEF00-4900"/>
    <n v="577307"/>
    <s v="[System UI] Response popup with chrome bar is displayed when &quot;Play&quot; button is selected on incoming message notification"/>
    <s v="kpt_mishra_ay"/>
    <x v="6"/>
    <s v="CLOSED"/>
    <x v="580"/>
    <x v="1"/>
    <s v="LRT -&gt; Out-of-Test Case Detection"/>
    <s v="30AA"/>
    <s v="A12_A14_OSV"/>
    <s v="A13LegacyDefect"/>
    <s v="A14_OSV"/>
    <s v="A14OSV_INFLOW_WK31"/>
    <s v="A14OSV_MP_triage_to_su2"/>
    <s v="A14OSV_OUTFLOW_2026_WK3"/>
    <s v="KPIT_2026_WK03_Out"/>
    <s v="OSV_DVT_OutOfScope"/>
    <s v="R7404_LRT"/>
    <m/>
    <m/>
    <m/>
    <m/>
    <m/>
    <m/>
    <m/>
    <m/>
    <m/>
    <m/>
    <m/>
    <s v="PJ04DEF00"/>
    <x v="1"/>
    <s v="software"/>
    <s v="hm_izaki_ki"/>
    <s v="23PF A14é–‹ç™ºå‘ã‘ä¸å…·åˆç®¡ç†_x000d__x000a_23PF Defect management for A14 development_x000d__x000a_"/>
    <m/>
  </r>
  <r>
    <x v="0"/>
    <s v="PJ04DEF00-4895"/>
    <n v="576951"/>
    <s v="[USB]&quot;Device name&quot; is connected as ipod because Apple CarPlay is Disabled on your iphone. (E-003)&quot; toast popup is displayed after disconnecting and reconnecting iPhone via USB while the CarPlay option is enabled from device side"/>
    <s v="kpt_lucky_md"/>
    <x v="8"/>
    <s v="CLOSED"/>
    <x v="581"/>
    <x v="1"/>
    <s v="LRT -&gt; Out-of-Test Case Detection"/>
    <s v="30AA"/>
    <s v="A12_A14_OSV"/>
    <s v="A14_OSV"/>
    <s v="A14OSV_INFLOW_WK31"/>
    <s v="A14OSV_MP_triage"/>
    <s v="A14OSV_OUTFLOW_WK36"/>
    <s v="External_Factor"/>
    <s v="KPIT_WK36_Out"/>
    <s v="OSV_DVT_OutOfScope"/>
    <s v="R7404_LRT"/>
    <s v="SourceoftheSameCaseID:PJ04DEF00-4973"/>
    <s v="åŒä»¶_Wonâ€™tFix"/>
    <m/>
    <m/>
    <m/>
    <m/>
    <m/>
    <m/>
    <m/>
    <m/>
    <m/>
    <s v="PJ04DEF00"/>
    <x v="1"/>
    <s v="software"/>
    <s v="hm_izaki_ki"/>
    <s v="23PF A14é–‹ç™ºå‘ã‘ä¸å…·åˆç®¡ç†_x000d__x000a_23PF Defect management for A14 development_x000d__x000a_"/>
    <m/>
  </r>
  <r>
    <x v="0"/>
    <s v="PJ04DEF00-4893"/>
    <n v="576949"/>
    <s v="[Google Assistant] Close &quot;x&quot; button on Google Assistant voice chrome popup is not displayed after initiating Google voice assistance"/>
    <s v="kpt_bharadwaj_nik"/>
    <x v="8"/>
    <s v="IN INVESTIGATING"/>
    <x v="582"/>
    <x v="2"/>
    <s v="LRT -&gt; Out-of-Test Case Detection"/>
    <s v="30AA"/>
    <s v="A12_A14_OSV"/>
    <s v="A14_OSV"/>
    <s v="A14OSV_INFLOW_WK31"/>
    <s v="A14OSV_MP_triage_to_su3"/>
    <s v="R7404_LRT"/>
    <m/>
    <m/>
    <m/>
    <m/>
    <m/>
    <m/>
    <m/>
    <m/>
    <m/>
    <m/>
    <m/>
    <m/>
    <m/>
    <m/>
    <m/>
    <s v="PJ04DEF00"/>
    <x v="1"/>
    <s v="software"/>
    <s v="hm_izaki_ki"/>
    <s v="23PF A14é–‹ç™ºå‘ã‘ä¸å…·åˆç®¡ç†_x000d__x000a_23PF Defect management for A14 development_x000d__x000a_"/>
    <m/>
  </r>
  <r>
    <x v="0"/>
    <s v="PJ04DEF00-4890"/>
    <n v="576863"/>
    <s v="[HED] &quot;Active microphone&quot; icon is displayed on Header indicator area when Alexa app is launched from Home screen even though the MIC is not in use"/>
    <s v="kpt_pandhare_pr"/>
    <x v="10"/>
    <s v="BLOCK FIXING VALIDATION"/>
    <x v="583"/>
    <x v="2"/>
    <s v="LRT -&gt; Out-of-Test Case Detection"/>
    <s v="30AA"/>
    <s v="A12_A14_OSV"/>
    <s v="A13LegacyDefect"/>
    <s v="A14_OSV"/>
    <s v="A14NL_ISSUE"/>
    <s v="A14OSV_INFLOW_WK31"/>
    <s v="A14OSV_OUTFLOW_WK32"/>
    <s v="A14SU1_triage_to_su3"/>
    <s v="R7404_LRT"/>
    <s v="SourceoftheSameCaseID:PJ04DEF00-4952"/>
    <m/>
    <m/>
    <m/>
    <m/>
    <m/>
    <m/>
    <m/>
    <m/>
    <m/>
    <m/>
    <m/>
    <s v="PJ04DEF00"/>
    <x v="1"/>
    <s v="software"/>
    <s v="hm_izaki_ki"/>
    <s v="23PF A14é–‹ç™ºå‘ã‘ä¸å…·åˆç®¡ç†_x000d__x000a_23PF Defect management for A14 development_x000d__x000a_"/>
    <m/>
  </r>
  <r>
    <x v="0"/>
    <s v="PJ04DEF00-4883"/>
    <n v="576849"/>
    <s v="[SUW] &quot;Restart&quot; button is not operable on &quot;Something went wrong&quot; popup on Google sign-in screen"/>
    <s v="kpt_pisal_ra"/>
    <x v="14"/>
    <s v="INVESTIGATING OUTSIDE"/>
    <x v="584"/>
    <x v="1"/>
    <s v="LRT -&gt; Out-of-Test Case Detection"/>
    <s v="30AA"/>
    <s v="30AX_MP_triage_to_a14other"/>
    <s v="A13LegacyDefect"/>
    <s v="A14OSV_SourceoftheSameCase"/>
    <s v="KPIT_WK37_Out"/>
    <s v="KPIT_WK37_Planned"/>
    <s v="R1410_LRT"/>
    <s v="SetupWizard"/>
    <m/>
    <m/>
    <m/>
    <m/>
    <m/>
    <m/>
    <m/>
    <m/>
    <m/>
    <m/>
    <m/>
    <m/>
    <m/>
    <s v="PJ04DEF00"/>
    <x v="1"/>
    <s v="software"/>
    <s v="hm_izaki_ki"/>
    <s v="23PF A14é–‹ç™ºå‘ã‘ä¸å…·åˆç®¡ç†_x000d__x000a_23PF Defect management for A14 development_x000d__x000a_"/>
    <m/>
  </r>
  <r>
    <x v="0"/>
    <s v="PJ04DEF00-4882"/>
    <n v="576921"/>
    <s v="[PRM] Home screen is displayed for a moment before 'radio.net' app playback screen when user switching is performed from Owner -&gt; User 1 -&gt; Owner"/>
    <s v="kpt_maurya_dh"/>
    <x v="7"/>
    <s v="IN INVESTIGATING"/>
    <x v="585"/>
    <x v="2"/>
    <s v="LRT -&gt; Out-of-Test Case Detection"/>
    <s v="30AA"/>
    <s v="A13LegacyDefect"/>
    <s v="A14OSV_SourceoftheSameCase"/>
    <s v="A14SU1_triage_not_applicable"/>
    <s v="KPIT_Export"/>
    <s v="KPIT_TriageDone"/>
    <s v="PA_ISSUE_LOGIN_NOT"/>
    <s v="R1410_LRT"/>
    <m/>
    <m/>
    <m/>
    <m/>
    <m/>
    <m/>
    <m/>
    <m/>
    <m/>
    <m/>
    <m/>
    <m/>
    <m/>
    <s v="PJ04DEF00"/>
    <x v="1"/>
    <s v="software"/>
    <s v="hm_izaki_ki"/>
    <s v="23PF A14é–‹ç™ºå‘ã‘ä¸å…·åˆç®¡ç†_x000d__x000a_23PF Defect management for A14 development_x000d__x000a_"/>
    <m/>
  </r>
  <r>
    <x v="0"/>
    <s v="PJ04DEF00-4876"/>
    <n v="576908"/>
    <s v="[PRM] Name &quot;User1&quot; is getting created again when creating new user in different language(Arabic)"/>
    <s v="kpt_rane_sh"/>
    <x v="3"/>
    <s v="[IN WORK]APPLY FOR CLOSE"/>
    <x v="586"/>
    <x v="1"/>
    <s v="LRT -&gt; Out-of-Test Case Detection"/>
    <s v="30AA"/>
    <s v="30AX_MP_triage_to_su1"/>
    <s v="A13LegacyDefect"/>
    <s v="A14OSV_SourceoftheSameCase"/>
    <s v="DVT_OutOfScope"/>
    <s v="KPIT_Export"/>
    <s v="KPIT_WK35_Planned"/>
    <s v="KPIT_WK36_Planned"/>
    <s v="KPIT_WK37_Planned"/>
    <s v="KPIT_WK44_Out"/>
    <s v="R1410_LRT"/>
    <m/>
    <m/>
    <m/>
    <m/>
    <m/>
    <m/>
    <m/>
    <m/>
    <m/>
    <m/>
    <s v="PJ04DEF00"/>
    <x v="1"/>
    <s v="software"/>
    <s v="hm_izaki_ki"/>
    <s v="23PF A14é–‹ç™ºå‘ã‘ä¸å…·åˆç®¡ç†_x000d__x000a_23PF Defect management for A14 development_x000d__x000a_"/>
    <m/>
  </r>
  <r>
    <x v="0"/>
    <s v="PJ04DEF00-4874"/>
    <n v="576903"/>
    <s v="[SPCAA]&quot;Google Assistant&quot; voice chrome is initiated and terminated within a second when the &quot;Reply&quot; button is selected from Android Auto notification list"/>
    <s v="kpt_gunjal_ji"/>
    <x v="4"/>
    <s v="CLOSED"/>
    <x v="587"/>
    <x v="1"/>
    <s v="LRT -&gt; Out-of-Test Case Detection"/>
    <s v="30AA"/>
    <s v="A12_A14_OSV"/>
    <s v="A14_OSV"/>
    <s v="A14OSV_INFLOW_WK31"/>
    <s v="A14OSV_OUTFLOW_WK32"/>
    <s v="OSV_DVT_OutOfScope"/>
    <s v="R7404_LRT"/>
    <s v="SourceoftheSameCaseID:PJ04DEF00-4959"/>
    <s v="åŒä»¶_Wonâ€™tFix"/>
    <m/>
    <m/>
    <m/>
    <m/>
    <m/>
    <m/>
    <m/>
    <m/>
    <m/>
    <m/>
    <m/>
    <m/>
    <s v="PJ04DEF00"/>
    <x v="1"/>
    <s v="software"/>
    <s v="hm_izaki_ki"/>
    <s v="23PF A14é–‹ç™ºå‘ã‘ä¸å…·åˆç®¡ç†_x000d__x000a_23PF Defect management for A14 development_x000d__x000a_"/>
    <m/>
  </r>
  <r>
    <x v="0"/>
    <s v="PJ04DEF00-4872"/>
    <n v="576900"/>
    <s v="[AC] &quot;Sign in to your Google Account&quot; screen is getting cut when Google Assistant is initiated on keypad screen"/>
    <s v="kpt_rane_sh"/>
    <x v="3"/>
    <s v="CLOSED"/>
    <x v="588"/>
    <x v="1"/>
    <s v="LRT -&gt; Out-of-Test Case Detection"/>
    <s v="30AA"/>
    <s v="A14OSV_SourceoftheSameCase"/>
    <s v="External_Factor"/>
    <s v="KPIT_WK34_Out"/>
    <s v="OSV_DVT_OutOfScope"/>
    <s v="R1410_LRT"/>
    <s v="åŒä»¶_Wonâ€™tFix"/>
    <m/>
    <m/>
    <m/>
    <m/>
    <m/>
    <m/>
    <m/>
    <m/>
    <m/>
    <m/>
    <m/>
    <m/>
    <m/>
    <m/>
    <s v="PJ04DEF00"/>
    <x v="1"/>
    <s v="software"/>
    <s v="hm_izaki_ki"/>
    <s v="23PF A14é–‹ç™ºå‘ã‘ä¸å…·åˆç®¡ç†_x000d__x000a_23PF Defect management for A14 development_x000d__x000a_"/>
    <m/>
  </r>
  <r>
    <x v="0"/>
    <s v="PJ04DEF00-4871"/>
    <n v="576813"/>
    <s v="[AC] &quot;Play Store&quot; app top screen flickers for a moment on relaunch"/>
    <s v="kpt_nayak_ar"/>
    <x v="14"/>
    <s v="CLOSED"/>
    <x v="589"/>
    <x v="2"/>
    <s v="LRT -&gt; Out-of-Test Case Detection"/>
    <s v="30AA"/>
    <s v="30AX_MP_triage_to_su2"/>
    <s v="A13LegacyDefect"/>
    <s v="A14OSV_SourceoftheSameCase"/>
    <s v="DVT_OutOfScope"/>
    <s v="KPIT_WK37_Out"/>
    <s v="R1410_LRT"/>
    <m/>
    <m/>
    <m/>
    <m/>
    <m/>
    <m/>
    <m/>
    <m/>
    <m/>
    <m/>
    <m/>
    <m/>
    <m/>
    <m/>
    <s v="PJ04DEF00"/>
    <x v="1"/>
    <s v="software"/>
    <s v="hm_izaki_ki"/>
    <s v="23PF A14é–‹ç™ºå‘ã‘ä¸å…·åˆç®¡ç†_x000d__x000a_23PF Defect management for A14 development_x000d__x000a_"/>
    <m/>
  </r>
  <r>
    <x v="0"/>
    <s v="PJ04DEF00-4870"/>
    <n v="576688"/>
    <s v="[KEY] Screen flickers when &quot;Google Voice Typing&quot; option is selected on &quot;Choose input method&quot; popup"/>
    <s v="kpt_reddy_ke"/>
    <x v="7"/>
    <s v="CLOSE CONFIRMATION"/>
    <x v="590"/>
    <x v="2"/>
    <s v="LRT -&gt; Out-of-Test Case Detection"/>
    <s v="30AA"/>
    <s v="30AX_MP_triage_to_su2"/>
    <s v="A13LegacyDefect"/>
    <s v="A14OSV_SourceoftheSameCase"/>
    <s v="DVT_OutOfScope"/>
    <s v="KPIT_Export"/>
    <s v="KPIT_WK43_Out"/>
    <s v="R1410_LRT"/>
    <m/>
    <m/>
    <m/>
    <m/>
    <m/>
    <m/>
    <m/>
    <m/>
    <m/>
    <m/>
    <m/>
    <m/>
    <m/>
    <s v="PJ04DEF00"/>
    <x v="1"/>
    <s v="software"/>
    <s v="hm_izaki_ki"/>
    <s v="23PF A14é–‹ç™ºå‘ã‘ä¸å…·åˆç®¡ç†_x000d__x000a_23PF Defect management for A14 development_x000d__x000a_"/>
    <m/>
  </r>
  <r>
    <x v="0"/>
    <s v="PJ04DEF00-4867"/>
    <n v="576673"/>
    <s v="[HFT] Black screen is displayed and Active Phone call screen is delayed in displaying when tap on &quot;Phone&quot; application from MCS while &quot;Power Flow&quot; screen is active"/>
    <s v="kpt_gupta_ra"/>
    <x v="4"/>
    <s v="[IN WORK]APPLY FOR CLOSE"/>
    <x v="591"/>
    <x v="0"/>
    <s v="LRT -&gt; Out-of-Test Case Detection"/>
    <s v="30AA"/>
    <s v="A12_A14_OSV"/>
    <s v="A13LegacyDefect"/>
    <s v="A14_OSV"/>
    <s v="A14OSV_INFLOW_WK31"/>
    <s v="A14OSV_MP_triage_to_su1"/>
    <s v="A14OSV_OUTFLOW_WK31"/>
    <s v="KPIT_WK31_Out"/>
    <s v="OSV_DVT_InScope"/>
    <s v="OSVDVT_ConfirmationNG"/>
    <s v="R7404_LRT"/>
    <s v="SourceoftheSameCaseID:PJ04DEF00-4588"/>
    <s v="åŒä»¶_Wonâ€™tFix"/>
    <m/>
    <m/>
    <m/>
    <m/>
    <m/>
    <m/>
    <m/>
    <m/>
    <s v="PJ04DEF00"/>
    <x v="1"/>
    <s v="software"/>
    <s v="hm_izaki_ki"/>
    <s v="23PF A14é–‹ç™ºå‘ã‘ä¸å…·åˆç®¡ç†_x000d__x000a_23PF Defect management for A14 development_x000d__x000a_"/>
    <m/>
  </r>
  <r>
    <x v="0"/>
    <s v="PJ04DEF00-4862"/>
    <n v="576742"/>
    <s v="[IVI] &quot;Camera&quot; setting item is displayed on General Settings screen when RWC camera and BSI units are not connected to ICB"/>
    <s v="kpt_nayak_ar"/>
    <x v="14"/>
    <s v="CLOSED"/>
    <x v="592"/>
    <x v="1"/>
    <s v="LRT -&gt; Out-of-Test Case Detection"/>
    <s v="30AX"/>
    <s v="3BWT_UK_MP_triage_to_a14other"/>
    <s v="A13LegacyDefect"/>
    <s v="A14OSV_SourceoftheSameCase"/>
    <s v="A14SU1_triage_to_su2"/>
    <s v="DVT_InScope"/>
    <s v="DVT_KPIT_ConfirmationOK"/>
    <s v="KPIT_Export"/>
    <s v="KPIT_WK34_Out"/>
    <s v="KPIT_WK34_Planned"/>
    <s v="KPIT_WK50_Planned"/>
    <s v="R1410_LRT"/>
    <m/>
    <m/>
    <m/>
    <m/>
    <m/>
    <m/>
    <m/>
    <m/>
    <m/>
    <s v="PJ04DEF00"/>
    <x v="1"/>
    <s v="software"/>
    <s v="hm_izaki_ki"/>
    <s v="23PF A14é–‹ç™ºå‘ã‘ä¸å…·åˆç®¡ç†_x000d__x000a_23PF Defect management for A14 development_x000d__x000a_"/>
    <m/>
  </r>
  <r>
    <x v="0"/>
    <s v="PJ04DEF00-4856"/>
    <n v="576199"/>
    <s v="[CTRDisplay] Google assistant settings screen automatically transits to google settings screen after selecting Day/Night button on Brightness adjustment popup"/>
    <s v="kpt_lucky_md"/>
    <x v="8"/>
    <s v="CLOSED"/>
    <x v="593"/>
    <x v="2"/>
    <s v="LRT -&gt; Out-of-Test Case Detection"/>
    <s v="30AA"/>
    <s v="A12_A14_OSV"/>
    <s v="A13LegacyDefect"/>
    <s v="A14_OSV"/>
    <s v="A14OSV_INFLOW_WK31"/>
    <s v="A14OSV_OUTFLOW_WK35"/>
    <s v="R7404_LRT"/>
    <m/>
    <m/>
    <m/>
    <m/>
    <m/>
    <m/>
    <m/>
    <m/>
    <m/>
    <m/>
    <m/>
    <m/>
    <m/>
    <m/>
    <s v="PJ04DEF00"/>
    <x v="1"/>
    <s v="software"/>
    <s v="hm_izaki_ki"/>
    <s v="23PF A14é–‹ç™ºå‘ã‘ä¸å…·åˆç®¡ç†_x000d__x000a_23PF Defect management for A14 development_x000d__x000a_"/>
    <m/>
  </r>
  <r>
    <x v="0"/>
    <s v="PJ04DEF00-4851"/>
    <n v="576094"/>
    <s v="[PRM] Lock screen flickers before Disclaimer popup when switching profile from Owner -&gt; User 1"/>
    <s v="kpt_walke_sh"/>
    <x v="11"/>
    <s v="CLOSED"/>
    <x v="594"/>
    <x v="2"/>
    <s v="LRT -&gt; Out-of-Test Case Detection"/>
    <s v="30AA"/>
    <s v="A12_A14_OSV"/>
    <s v="A14_OSV"/>
    <s v="A14OSV_INFLOW_WK31"/>
    <s v="A14OSV_MP_triage_to_su3"/>
    <s v="A14OSV_OUTFLOW_WK36"/>
    <s v="External_Factor"/>
    <s v="KPIT_WK36_Out"/>
    <s v="OSV_DVT_InScope"/>
    <s v="OSVDVT_KPIT_ConfirmationOK"/>
    <s v="R7404_LRT"/>
    <s v="SourceoftheSameCaseID:PJ04DEF00-2603"/>
    <m/>
    <m/>
    <m/>
    <m/>
    <m/>
    <m/>
    <m/>
    <m/>
    <m/>
    <s v="PJ04DEF00"/>
    <x v="1"/>
    <s v="software"/>
    <s v="hm_izaki_ki"/>
    <s v="23PF A14é–‹ç™ºå‘ã‘ä¸å…·åˆç®¡ç†_x000d__x000a_23PF Defect management for A14 development_x000d__x000a_"/>
    <m/>
  </r>
  <r>
    <x v="0"/>
    <s v="PJ04DEF00-4850"/>
    <n v="576195"/>
    <s v="[KEY] Software Keyboard screen remains displayed for a moment after tick button is selected"/>
    <s v="kpt_reddy_ke"/>
    <x v="7"/>
    <s v="CLOSED"/>
    <x v="595"/>
    <x v="1"/>
    <s v="LRT -&gt; Out-of-Test Case Detection"/>
    <s v="30AA"/>
    <s v="30AX_MP_triage_to_su2"/>
    <s v="A14Degrade"/>
    <s v="A14OSV_SourceoftheSameCase"/>
    <s v="DVT_OutOfScope"/>
    <s v="KPIT_Export"/>
    <s v="KPIT_WK42_Out"/>
    <s v="R1410_LRT"/>
    <m/>
    <m/>
    <m/>
    <m/>
    <m/>
    <m/>
    <m/>
    <m/>
    <m/>
    <m/>
    <m/>
    <m/>
    <m/>
    <s v="PJ04DEF00"/>
    <x v="1"/>
    <s v="software"/>
    <s v="hm_izaki_ki"/>
    <s v="23PF A14é–‹ç™ºå‘ã‘ä¸å…·åˆç®¡ç†_x000d__x000a_23PF Defect management for A14 development_x000d__x000a_"/>
    <m/>
  </r>
  <r>
    <x v="0"/>
    <s v="PJ04DEF00-4848"/>
    <n v="576092"/>
    <s v="[AC] &quot;Sign in to your Google Account&quot; screen is getting cut when Google Assistant is initiated on keypad screen"/>
    <s v="kpt_walke_sh"/>
    <x v="11"/>
    <s v="CLOSED"/>
    <x v="596"/>
    <x v="1"/>
    <s v="LRT -&gt; Out-of-Test Case Detection"/>
    <s v="30AA"/>
    <s v="A12_14_OSV"/>
    <s v="A12_A14_OSV"/>
    <s v="A14_OSV"/>
    <s v="A14NL_ISSUE"/>
    <s v="A14OSV_INFLOW_WK31"/>
    <s v="A14OSV_OUTFLOW_WK31"/>
    <s v="External_Factor"/>
    <s v="KPIT_WK31_Out"/>
    <s v="OSV_DVT_OutOfScope"/>
    <s v="R7404_LRT"/>
    <s v="SourceoftheSameCaseID:PJ04DEF00-4263"/>
    <s v="åŒä»¶_Wonâ€™tFix"/>
    <m/>
    <m/>
    <m/>
    <m/>
    <m/>
    <m/>
    <m/>
    <m/>
    <s v="PJ04DEF00"/>
    <x v="1"/>
    <s v="software"/>
    <s v="hm_izaki_ki"/>
    <s v="23PF A14é–‹ç™ºå‘ã‘ä¸å…·åˆç®¡ç†_x000d__x000a_23PF Defect management for A14 development_x000d__x000a_"/>
    <m/>
  </r>
  <r>
    <x v="0"/>
    <s v="PJ04DEF00-4838"/>
    <n v="576088"/>
    <s v="[KEY] &quot;No Results&quot; search screen is displayed when &quot;Back&quot; button is selected from MCS while Software Keyboard is active"/>
    <s v="kpt_chaudhari_an"/>
    <x v="2"/>
    <s v="CLOSED"/>
    <x v="597"/>
    <x v="1"/>
    <s v="LRT -&gt; Out-of-Test Case Detection"/>
    <s v="30AA"/>
    <s v="A12_A14_OSV"/>
    <s v="A14_OSV"/>
    <s v="A14OSV_INFLOW_WK31"/>
    <s v="A14OSV_MP_triage_to_su3"/>
    <s v="A14OSV_OUTFLOW_2025_WK48"/>
    <s v="KPIT_CR_Impact"/>
    <s v="KPIT_WK48_Out"/>
    <s v="OSV_DVT_InScope"/>
    <s v="OSVDVT_KPIT_ConfirmationOK"/>
    <s v="R7404_LRT"/>
    <s v="SourceoftheSameCaseID:PJ04DEF00-3720"/>
    <s v="åŒä»¶_Wonâ€™tFix"/>
    <m/>
    <m/>
    <m/>
    <m/>
    <m/>
    <m/>
    <m/>
    <m/>
    <s v="PJ04DEF00"/>
    <x v="1"/>
    <s v="software"/>
    <s v="hm_izaki_ki"/>
    <s v="23PF A14é–‹ç™ºå‘ã‘ä¸å…·åˆç®¡ç†_x000d__x000a_23PF Defect management for A14 development_x000d__x000a_"/>
    <m/>
  </r>
  <r>
    <x v="0"/>
    <s v="PJ04DEF00-4833"/>
    <n v="576142"/>
    <s v="[HFT] Notification with Text &quot;Tap the green status area to check the call information&quot; is displayed in 3 lines on B-zone"/>
    <s v="kpt_reddy_ke"/>
    <x v="7"/>
    <s v="CLOSED"/>
    <x v="598"/>
    <x v="2"/>
    <s v="LRT -&gt; Out-of-Test Case Detection"/>
    <s v="30AA"/>
    <s v="A13LegacyDefect"/>
    <s v="A14OSV_SourceoftheSameCase"/>
    <s v="DVT_OutOfScope"/>
    <s v="KPIT_WK32_Out"/>
    <s v="R1409_LRT"/>
    <m/>
    <m/>
    <m/>
    <m/>
    <m/>
    <m/>
    <m/>
    <m/>
    <m/>
    <m/>
    <m/>
    <m/>
    <m/>
    <m/>
    <m/>
    <s v="PJ04DEF00"/>
    <x v="1"/>
    <s v="software"/>
    <s v="hm_izaki_ki"/>
    <s v="23PF A14é–‹ç™ºå‘ã‘ä¸å…·åˆç®¡ç†_x000d__x000a_23PF Defect management for A14 development_x000d__x000a_"/>
    <m/>
  </r>
  <r>
    <x v="0"/>
    <s v="PJ04DEF00-4818"/>
    <n v="575604"/>
    <s v="[CarMediaApp] Black screen is displayed in A-Zone after re-launching Spotify app when 'Stop app' operation is performed from App info Screen"/>
    <s v="kpt_gahile_pr"/>
    <x v="10"/>
    <s v="CLOSED"/>
    <x v="599"/>
    <x v="3"/>
    <s v="LRT -&gt; Out-of-Test Case Detection"/>
    <s v="30AA"/>
    <s v="3PA"/>
    <s v="3PA_KPIT_Out"/>
    <s v="A12_A14_OSV"/>
    <s v="A14_OSV"/>
    <s v="A14OSV_INFLOW_WK31"/>
    <s v="A14OSV_OUTFLOW_WK36"/>
    <s v="External_Factor"/>
    <s v="KPIT_WK33_Planned"/>
    <s v="KPIT_WK34_Out"/>
    <s v="KPIT_WK34_Planned"/>
    <s v="OSV_DVT_OutOfScope"/>
    <s v="R7404_LRT"/>
    <m/>
    <m/>
    <m/>
    <m/>
    <m/>
    <m/>
    <m/>
    <m/>
    <s v="PJ04DEF00"/>
    <x v="1"/>
    <s v="software"/>
    <s v="hm_izaki_ki"/>
    <s v="23PF A14é–‹ç™ºå‘ã‘ä¸å…·åˆç®¡ç†_x000d__x000a_23PF Defect management for A14 development_x000d__x000a_"/>
    <m/>
  </r>
  <r>
    <x v="0"/>
    <s v="PJ04DEF00-4748"/>
    <n v="574102"/>
    <s v="[HFT] Notification screen is not displayed on A-zone when user select B-zone Header(green status area) while incoming call heads up notification is active on B-zone"/>
    <s v="kpt_reddy_ke"/>
    <x v="7"/>
    <s v="CLOSED"/>
    <x v="600"/>
    <x v="2"/>
    <s v="LRT -&gt; Out-of-Test Case Detection"/>
    <s v="30AA"/>
    <s v="A13LegacyDefect"/>
    <s v="A14OSV_SourceoftheSameCase"/>
    <s v="DVT_OutOfScope"/>
    <s v="KPIT_WK31_Out"/>
    <s v="R1410_LRT"/>
    <m/>
    <m/>
    <m/>
    <m/>
    <m/>
    <m/>
    <m/>
    <m/>
    <m/>
    <m/>
    <m/>
    <m/>
    <m/>
    <m/>
    <m/>
    <s v="PJ04DEF00"/>
    <x v="1"/>
    <s v="software"/>
    <s v="hm_izaki_ki"/>
    <s v="23PF A14é–‹ç™ºå‘ã‘ä¸å…·åˆç®¡ç†_x000d__x000a_23PF Defect management for A14 development_x000d__x000a_"/>
    <m/>
  </r>
  <r>
    <x v="0"/>
    <s v="PJ04DEF00-4746"/>
    <n v="573971"/>
    <s v="[SPCAA]&quot;Google Assistant&quot; voice chrome is initiated and terminated within a second when the &quot;Reply&quot; button is selected from Android Auto notification list"/>
    <s v="kpt_gunjal_ji"/>
    <x v="4"/>
    <s v="CLOSED"/>
    <x v="601"/>
    <x v="1"/>
    <s v="LRT -&gt; Out-of-Test Case Detection"/>
    <s v="3A0W"/>
    <s v="A13_A14_OSV"/>
    <s v="A14_OSV"/>
    <s v="A14OSV_INFLOW_WK30"/>
    <s v="A14OSV_OUTFLOW_WK32"/>
    <s v="OSV_DVT_OutOfScope"/>
    <s v="R7412_LRT"/>
    <s v="SourceoftheSameCaseID:PJ04DEF00-4959"/>
    <s v="åŒä»¶_Wonâ€™tFix"/>
    <m/>
    <m/>
    <m/>
    <m/>
    <m/>
    <m/>
    <m/>
    <m/>
    <m/>
    <m/>
    <m/>
    <m/>
    <s v="PJ04DEF00"/>
    <x v="1"/>
    <s v="software"/>
    <s v="hm_izaki_ki"/>
    <s v="23PF A14é–‹ç™ºå‘ã‘ä¸å…·åˆç®¡ç†_x000d__x000a_23PF Defect management for A14 development_x000d__x000a_"/>
    <m/>
  </r>
  <r>
    <x v="0"/>
    <s v="PJ04DEF00-4724"/>
    <n v="573431"/>
    <s v="[PRM] ICB reboots automatically when random keys are pressed repeatedly on authentication screen of  &quot;Owner&quot; profile"/>
    <s v="kpt_tehra_ma"/>
    <x v="0"/>
    <s v="CLOSED"/>
    <x v="602"/>
    <x v="0"/>
    <s v="LRT -&gt; Out-of-Test Case Detection"/>
    <s v="3BMA"/>
    <s v="A13_A14_OSV"/>
    <s v="A14_OSV"/>
    <s v="A14OSV_INFLOW_WK30"/>
    <s v="A14OSV_OUTFLOW_WK32"/>
    <s v="InvalidDefect"/>
    <s v="KPIT_WK35_Out"/>
    <s v="OSV_DVT_OutOfScope"/>
    <s v="R7412_LRT"/>
    <s v="SourceoftheSameCaseID:PJ04DEF00-4955"/>
    <s v="åŒä»¶_Wonâ€™tFix"/>
    <m/>
    <m/>
    <m/>
    <m/>
    <m/>
    <m/>
    <m/>
    <m/>
    <m/>
    <m/>
    <s v="PJ04DEF00"/>
    <x v="1"/>
    <s v="software"/>
    <s v="hm_izaki_ki"/>
    <s v="23PF A14é–‹ç™ºå‘ã‘ä¸å…·åˆç®¡ç†_x000d__x000a_23PF Defect management for A14 development_x000d__x000a_"/>
    <m/>
  </r>
  <r>
    <x v="0"/>
    <s v="PJ04DEF00-4721"/>
    <n v="573252"/>
    <s v="[PRM] Pre-Launch screen of &quot;Guest&quot; user is displayed again when profile switching is performed from &quot;Guest&quot; to &quot;Owner (HPA)&quot;"/>
    <s v="kpt_tehra_ma"/>
    <x v="0"/>
    <s v="CLOSED"/>
    <x v="603"/>
    <x v="3"/>
    <s v="LRT -&gt; Out-of-Test Case Detection"/>
    <s v="3BMA"/>
    <s v="A13_A14_OSV"/>
    <s v="A14_OSV"/>
    <s v="A14OSV_INFLOW_WK30"/>
    <s v="A14OSV_OUTFLOW_WK31"/>
    <s v="OSV_DVT_InScope"/>
    <s v="OSVDVT_KPIT_ConfirmationOK"/>
    <s v="R7412_LRT"/>
    <s v="SourceoftheSameCaseID:PJ04DEF00-4293"/>
    <s v="åŒä»¶_Wonâ€™tFix"/>
    <m/>
    <m/>
    <m/>
    <m/>
    <m/>
    <m/>
    <m/>
    <m/>
    <m/>
    <m/>
    <m/>
    <s v="PJ04DEF00"/>
    <x v="1"/>
    <s v="software"/>
    <s v="hm_izaki_ki"/>
    <s v="23PF A14é–‹ç™ºå‘ã‘ä¸å…·åˆç®¡ç†_x000d__x000a_23PF Defect management for A14 development_x000d__x000a_"/>
    <m/>
  </r>
  <r>
    <x v="0"/>
    <s v="PJ04DEF00-4718"/>
    <n v="573171"/>
    <s v="[HED]&quot;Active Driver&quot; image is not displayed on Header for 12.3-inch display"/>
    <s v="kpt_joarder_so"/>
    <x v="2"/>
    <s v="BLOCK FIXING VALIDATION"/>
    <x v="604"/>
    <x v="1"/>
    <s v="LRT -&gt; Out-of-Test Case Detection"/>
    <s v="3BMA"/>
    <s v="A13_A14_OSV"/>
    <s v="A14_OSV"/>
    <s v="A14OSV_INFLOW_WK30"/>
    <s v="A14OSV_OUTFLOW_WK30"/>
    <s v="A14SU1_triage_not_applicable"/>
    <s v="R7412_LRT"/>
    <s v="SourceoftheSameCaseID:PJ04DEF00-3029"/>
    <m/>
    <m/>
    <m/>
    <m/>
    <m/>
    <m/>
    <m/>
    <m/>
    <m/>
    <m/>
    <m/>
    <m/>
    <m/>
    <s v="PJ04DEF00"/>
    <x v="1"/>
    <s v="software"/>
    <s v="hm_izaki_ki"/>
    <s v="23PF A14é–‹ç™ºå‘ã‘ä¸å…·åˆç®¡ç†_x000d__x000a_23PF Defect management for A14 development_x000d__x000a_"/>
    <m/>
  </r>
  <r>
    <x v="0"/>
    <s v="PJ04DEF00-4717"/>
    <n v="572990"/>
    <s v="[PRM] ICB is rebooting automatically after profile switching is performed from &quot;User 2&quot; to &quot;Owner (HPA)&quot;"/>
    <s v="kpt_tehra_ma"/>
    <x v="0"/>
    <s v="CLOSED"/>
    <x v="605"/>
    <x v="0"/>
    <s v="LRT -&gt; Out-of-Test Case Detection"/>
    <s v="3BMA"/>
    <s v="A13_A14_OSV"/>
    <s v="A14_OSV"/>
    <s v="A14NL_ISSUE"/>
    <s v="A14OSV_INFLOW_WK30"/>
    <s v="A14OSV_OUTFLOW_WK30"/>
    <s v="OSV_DVT_InScope"/>
    <s v="OSVDVT_KPIT_ConfirmationOK"/>
    <s v="R7412_LRT"/>
    <s v="SourceoftheSameCaseID:PJ04DEF00-4293"/>
    <s v="åŒä»¶_Wonâ€™tFix"/>
    <m/>
    <m/>
    <m/>
    <m/>
    <m/>
    <m/>
    <m/>
    <m/>
    <m/>
    <m/>
    <s v="PJ04DEF00"/>
    <x v="1"/>
    <s v="software"/>
    <s v="hm_izaki_ki"/>
    <s v="23PF A14é–‹ç™ºå‘ã‘ä¸å…·åˆç®¡ç†_x000d__x000a_23PF Defect management for A14 development_x000d__x000a_"/>
    <m/>
  </r>
  <r>
    <x v="0"/>
    <s v="PJ04DEF00-4716"/>
    <n v="572977"/>
    <s v="[SPCCP] Screen flickers for a moment after selecting 'Yes' on CarPlay disclaimer popup while transition to 'Grant permissions' popup"/>
    <s v="kpt_patil_di"/>
    <x v="13"/>
    <s v="CLOSED"/>
    <x v="606"/>
    <x v="2"/>
    <s v="LRT -&gt; Out-of-Test Case Detection"/>
    <s v="30AY"/>
    <s v="A13_A14_OSV"/>
    <s v="A13LegacyDefect"/>
    <s v="A14_OSV"/>
    <s v="A14OSV_INFLOW_WK30"/>
    <s v="A14OSV_MP_triage_to_su1"/>
    <s v="A14OSV_OUTFLOW_2025_WK51"/>
    <s v="KPIT_Export"/>
    <s v="KPIT_WK51_Out"/>
    <s v="OSV_DVT_OutOfScope"/>
    <s v="R7412_LRT"/>
    <s v="SourceoftheSameCaseID:PJ04DEF00-7306"/>
    <m/>
    <m/>
    <m/>
    <m/>
    <m/>
    <m/>
    <m/>
    <m/>
    <m/>
    <s v="PJ04DEF00"/>
    <x v="1"/>
    <s v="software"/>
    <s v="hm_izaki_ki"/>
    <s v="23PF A14é–‹ç™ºå‘ã‘ä¸å…·åˆç®¡ç†_x000d__x000a_23PF Defect management for A14 development_x000d__x000a_"/>
    <m/>
  </r>
  <r>
    <x v="0"/>
    <s v="PJ04DEF00-4709"/>
    <n v="572580"/>
    <s v="[System UI] &quot;Reset&quot; button on &quot;Reset to default&quot; popup is enabled(highlighted) while Alexa session is in progress"/>
    <s v="kpt_dhoke_pr"/>
    <x v="6"/>
    <s v="BLOCK FIXING VALIDATION"/>
    <x v="607"/>
    <x v="1"/>
    <s v="LRT -&gt; Out-of-Test Case Detection"/>
    <s v="3BMA"/>
    <s v="A13_A14_OSV"/>
    <s v="A13LegacyDefect"/>
    <s v="A14_OSV"/>
    <s v="A14OSV_INFLOW_WK30"/>
    <s v="A14OSV_MP_triage_to_su2"/>
    <s v="A14OSV_OUTFLOW_2026_WK3"/>
    <s v="KPIT_2026_WK03_Out"/>
    <s v="KPIT_Export"/>
    <s v="R7412_LRT"/>
    <s v="SourceoftheSameCaseID:PJ04DEF00-4947"/>
    <m/>
    <m/>
    <m/>
    <m/>
    <m/>
    <m/>
    <m/>
    <m/>
    <m/>
    <m/>
    <s v="PJ04DEF00"/>
    <x v="1"/>
    <s v="software"/>
    <s v="hm_izaki_ki"/>
    <s v="23PF A14é–‹ç™ºå‘ã‘ä¸å…·åˆç®¡ç†_x000d__x000a_23PF Defect management for A14 development_x000d__x000a_"/>
    <m/>
  </r>
  <r>
    <x v="0"/>
    <s v="PJ04DEF00-4697"/>
    <n v="572607"/>
    <s v="[Personal Setting] Personal setting for decorative lighting function is reflected as Blue &amp; Red instead of Red when tap on Personal setting notification is performed"/>
    <s v="kpt_gaikwad_pr"/>
    <x v="5"/>
    <s v="CLOSED"/>
    <x v="608"/>
    <x v="3"/>
    <s v="LRT -&gt; Single-Function Test"/>
    <s v="30AY"/>
    <s v="A13_A14_OSV"/>
    <s v="A14_OSV"/>
    <s v="A14OSV_INFLOW_WK30"/>
    <s v="A14OSV_OUTFLOW_WK30"/>
    <s v="OSV_DVT_InScope"/>
    <s v="OSVDVT_KPIT_ConfirmationOK"/>
    <s v="PersonalSettingV4"/>
    <s v="R7412_LRT"/>
    <s v="SourceoftheSameCaseID:PJ04DEF00-4349"/>
    <s v="åŒä»¶_Wonâ€™tFix"/>
    <m/>
    <m/>
    <m/>
    <m/>
    <m/>
    <m/>
    <m/>
    <m/>
    <m/>
    <m/>
    <s v="PJ04DEF00"/>
    <x v="1"/>
    <s v="software"/>
    <s v="hm_izaki_ki"/>
    <s v="23PF A14é–‹ç™ºå‘ã‘ä¸å…·åˆç®¡ç†_x000d__x000a_23PF Defect management for A14 development_x000d__x000a_"/>
    <m/>
  </r>
  <r>
    <x v="0"/>
    <s v="PJ04DEF00-4686"/>
    <n v="572517"/>
    <s v="[KEY] Software Keyboard is not displayed after tapping &quot;Back&quot; button from MCS on Google Voice input screen"/>
    <s v="kpt_walke_sh"/>
    <x v="11"/>
    <s v="CLOSED"/>
    <x v="609"/>
    <x v="2"/>
    <s v="LRT -&gt; Out-of-Test Case Detection"/>
    <s v="3BMA"/>
    <s v="A13_A14_OSV"/>
    <s v="A13LegacyDefect"/>
    <s v="A14_OSV"/>
    <s v="A14NL_ISSUE"/>
    <s v="A14OSV_INFLOW_WK30"/>
    <s v="A14OSV_OUTFLOW_WK32"/>
    <s v="KPIT_WK32_Out"/>
    <s v="OSV_DVT_InScope"/>
    <s v="OSVDVT_KPIT_ConfirmationOK"/>
    <s v="R7412_LRT"/>
    <s v="SourceoftheSameCaseID:PJ04DEF00-4908"/>
    <m/>
    <m/>
    <m/>
    <m/>
    <m/>
    <m/>
    <m/>
    <m/>
    <m/>
    <s v="PJ04DEF00"/>
    <x v="1"/>
    <s v="software"/>
    <s v="hm_izaki_ki"/>
    <s v="23PF A14é–‹ç™ºå‘ã‘ä¸å…·åˆç®¡ç†_x000d__x000a_23PF Defect management for A14 development_x000d__x000a_"/>
    <m/>
  </r>
  <r>
    <x v="0"/>
    <s v="PJ04DEF00-4643"/>
    <n v="572025"/>
    <s v="[System UI] Recently accessed App list is flickered on Location screen when selecting Back button from MCS"/>
    <s v="kpt_gaikwad_pr"/>
    <x v="5"/>
    <s v="CLOSED"/>
    <x v="610"/>
    <x v="2"/>
    <s v="LRT -&gt; Out-of-Test Case Detection"/>
    <s v="3BMA"/>
    <s v="A13_A14_OSV"/>
    <s v="A13LegacyDefect"/>
    <s v="A14_OSV"/>
    <s v="A14NL_ISSUE"/>
    <s v="A14OSV_INFLOW_WK30"/>
    <s v="A14OSV_OUTFLOW_WK30"/>
    <s v="OSV_DVT_OutOfScope"/>
    <s v="R7412_LRT"/>
    <s v="SourceoftheSameCaseID:PJ04DEF00-4226"/>
    <s v="åŒä»¶_Wonâ€™tFix"/>
    <m/>
    <m/>
    <m/>
    <m/>
    <m/>
    <m/>
    <m/>
    <m/>
    <m/>
    <m/>
    <s v="PJ04DEF00"/>
    <x v="1"/>
    <s v="software"/>
    <s v="hm_izaki_ki"/>
    <s v="23PF A14é–‹ç™ºå‘ã‘ä¸å…·åˆç®¡ç†_x000d__x000a_23PF Defect management for A14 development_x000d__x000a_"/>
    <m/>
  </r>
  <r>
    <x v="0"/>
    <s v="PJ04DEF00-4641"/>
    <n v="572023"/>
    <s v="[HFT] Active Phone call screen is getting delayed to display when tap on &quot;Phone&quot; application from MCS while Trip Computer screen is active"/>
    <s v="kpt_pandhare_pr"/>
    <x v="4"/>
    <s v="CLOSE CONFIRMATION"/>
    <x v="611"/>
    <x v="1"/>
    <s v="LRT -&gt; Out-of-Test Case Detection"/>
    <s v="3BMA"/>
    <s v="A13_A14_OSV"/>
    <s v="A14_OSV"/>
    <s v="A14NL_ISSUE"/>
    <s v="A14OSV_INFLOW_WK30"/>
    <s v="A14OSV_OUTFLOW_WK30"/>
    <s v="OSV_DVT_OutOfScope"/>
    <s v="R7412_LRT"/>
    <s v="SourceoftheSameCaseID:PJ04DEF00-4520"/>
    <s v="åŒä»¶_Wonâ€™tFix"/>
    <m/>
    <m/>
    <m/>
    <m/>
    <m/>
    <m/>
    <m/>
    <m/>
    <m/>
    <m/>
    <m/>
    <s v="PJ04DEF00"/>
    <x v="1"/>
    <s v="software"/>
    <s v="hm_izaki_ki"/>
    <s v="23PF A14é–‹ç™ºå‘ã‘ä¸å…·åˆç®¡ç†_x000d__x000a_23PF Defect management for A14 development_x000d__x000a_"/>
    <m/>
  </r>
  <r>
    <x v="0"/>
    <s v="PJ04DEF00-4636"/>
    <n v="572018"/>
    <s v="[BOOT] USB Audio Power Off screen is displayed when IGN cycle is performed for Guest user while USB playback is in progress"/>
    <s v="kpt_thombare_ap"/>
    <x v="9"/>
    <s v="CLOSED"/>
    <x v="612"/>
    <x v="1"/>
    <s v="LRT -&gt; Single-Function Test"/>
    <s v="3BMA"/>
    <s v="A13_A14_OSV"/>
    <s v="A14_OSV"/>
    <s v="A14OSV_INFLOW_WK30"/>
    <s v="A14OSV_MP_triage_to_su1"/>
    <s v="A14OSV_OUTFLOW_WK35"/>
    <s v="KPIT_CR_Impact"/>
    <s v="KPIT_WK35_Out"/>
    <s v="OSV_DVT_InScope"/>
    <s v="OSVDVT_KPIT_ConfirmationOK"/>
    <s v="R7412_LRT"/>
    <m/>
    <m/>
    <m/>
    <m/>
    <m/>
    <m/>
    <m/>
    <m/>
    <m/>
    <m/>
    <s v="PJ04DEF00"/>
    <x v="1"/>
    <s v="software"/>
    <s v="hm_izaki_ki"/>
    <s v="23PF A14é–‹ç™ºå‘ã‘ä¸å…·åˆç®¡ç†_x000d__x000a_23PF Defect management for A14 development_x000d__x000a_"/>
    <m/>
  </r>
  <r>
    <x v="0"/>
    <s v="PJ04DEF00-4586"/>
    <n v="571251"/>
    <s v="[LNG] Back key is not disabled and able to perform back operation while switching language"/>
    <s v="kpt_reddy_ke"/>
    <x v="7"/>
    <s v="CLOSED"/>
    <x v="613"/>
    <x v="2"/>
    <s v="LRT -&gt; Out-of-Test Case Detection"/>
    <s v="36WA"/>
    <s v="A13_A14_OSV"/>
    <s v="A14_OSV"/>
    <s v="A14NL_ISSUE"/>
    <s v="A14OSV_INFLOW_WK30"/>
    <s v="A14OSV_OUTFLOW_WK33"/>
    <s v="OSV_DVT_InScope"/>
    <s v="OSVDVT_KPIT_ConfirmationOK"/>
    <s v="R7412_LRT"/>
    <s v="SourceoftheSameCaseID:PJ04DEF00-4964"/>
    <s v="åŒä»¶_Wonâ€™tFix"/>
    <m/>
    <m/>
    <m/>
    <m/>
    <m/>
    <m/>
    <m/>
    <m/>
    <m/>
    <m/>
    <s v="PJ04DEF00"/>
    <x v="1"/>
    <s v="software"/>
    <s v="hm_izaki_ki"/>
    <s v="23PF A14é–‹ç™ºå‘ã‘ä¸å…·åˆç®¡ç†_x000d__x000a_23PF Defect management for A14 development_x000d__x000a_"/>
    <m/>
  </r>
  <r>
    <x v="0"/>
    <s v="PJ04DEF00-4546"/>
    <n v="571032"/>
    <s v="[AMFM] 'Location permission' popup flickers after selecting 'Allow' button when FM basic screen is active"/>
    <s v="kpt_patil_di"/>
    <x v="13"/>
    <s v="CLOSED"/>
    <x v="614"/>
    <x v="2"/>
    <s v="LRT -&gt; Out-of-Test Case Detection"/>
    <s v="30AY"/>
    <s v="30AY-HATC"/>
    <s v="A13_A14_OSV"/>
    <s v="A14_OSV"/>
    <s v="A14NL_ISSUE"/>
    <s v="A14OSV_INFLOW_WK30"/>
    <s v="A14OSV_OUTFLOW_WK30"/>
    <s v="OSV_DVT_OutOfScope"/>
    <s v="R7412_LRT"/>
    <s v="SourceoftheSameCaseID:PJ04DEF00-3253"/>
    <m/>
    <m/>
    <m/>
    <m/>
    <m/>
    <m/>
    <m/>
    <m/>
    <m/>
    <m/>
    <m/>
    <s v="PJ04DEF00"/>
    <x v="1"/>
    <s v="software"/>
    <s v="hm_izaki_ki"/>
    <s v="23PF A14é–‹ç™ºå‘ã‘ä¸å…·åˆç®¡ç†_x000d__x000a_23PF Defect management for A14 development_x000d__x000a_"/>
    <m/>
  </r>
  <r>
    <x v="0"/>
    <s v="PJ04DEF00-4532"/>
    <n v="570359"/>
    <s v="[KEY] &quot;No Results&quot; search screen is displayed when &quot;Back&quot; button is selected from MCS while Software Keyboard is active"/>
    <s v="kpt_chaudhari_an"/>
    <x v="2"/>
    <s v="CLOSED"/>
    <x v="615"/>
    <x v="1"/>
    <s v="LRT -&gt; Out-of-Test Case Detection"/>
    <s v="3BMA"/>
    <s v="A13_A14_OSV"/>
    <s v="A14_OSV"/>
    <s v="A14OSV"/>
    <s v="A14OSV_INFLOW_WK29"/>
    <s v="A14OSV_OUTFLOW_WK34"/>
    <s v="KPIT_CR_Impact"/>
    <s v="KPIT_WK34_Out"/>
    <s v="OSV_DVT_InScope"/>
    <s v="OSVDVT_KPIT_ConfirmationOK"/>
    <s v="R7412_LRT"/>
    <s v="SourceoftheSameCaseID:PJ04DEF00-3720"/>
    <m/>
    <m/>
    <m/>
    <m/>
    <m/>
    <m/>
    <m/>
    <m/>
    <m/>
    <s v="PJ04DEF00"/>
    <x v="1"/>
    <s v="software"/>
    <s v="hm_izaki_ki"/>
    <s v="23PF A14é–‹ç™ºå‘ã‘ä¸å…·åˆç®¡ç†_x000d__x000a_23PF Defect management for A14 development_x000d__x000a_"/>
    <m/>
  </r>
  <r>
    <x v="0"/>
    <s v="PJ04DEF00-4527"/>
    <n v="570465"/>
    <s v="[HED] &quot;Active microphone&quot; icon is displayed on Header indicator area when Alexa app is launched from Home screen even though the MIC is not in use"/>
    <s v="kpt_pandhare_pr"/>
    <x v="10"/>
    <s v="BLOCK FIXING VALIDATION"/>
    <x v="616"/>
    <x v="2"/>
    <s v="LRT -&gt; Out-of-Test Case Detection"/>
    <s v="3BMA"/>
    <s v="A13_A14_OSV"/>
    <s v="A13LegacyDefect"/>
    <s v="A14_OSV"/>
    <s v="A14NL_ISSUE"/>
    <s v="A14OSV_INFLOW_WK29"/>
    <s v="A14OSV_OUTFLOW_WK32"/>
    <s v="A14SU1_triage_to_su3"/>
    <s v="R7412_LRT"/>
    <s v="SourceoftheSameCaseID:PJ04DEF00-4952"/>
    <m/>
    <m/>
    <m/>
    <m/>
    <m/>
    <m/>
    <m/>
    <m/>
    <m/>
    <m/>
    <m/>
    <s v="PJ04DEF00"/>
    <x v="1"/>
    <s v="software"/>
    <s v="hm_izaki_ki"/>
    <s v="23PF A14é–‹ç™ºå‘ã‘ä¸å…·åˆç®¡ç†_x000d__x000a_23PF Defect management for A14 development_x000d__x000a_"/>
    <m/>
  </r>
  <r>
    <x v="0"/>
    <s v="PJ04DEF00-4508"/>
    <n v="570291"/>
    <s v="[HFT] &quot;This function is not available. Permission must be authorized to use this function.&quot; telop is displayed after rejecting the outgoing calling call and relaunching the Phone application"/>
    <s v="kpt_lucky_md"/>
    <x v="8"/>
    <s v="CLOSED"/>
    <x v="617"/>
    <x v="1"/>
    <s v="LRT -&gt; Out-of-Test Case Detection"/>
    <s v="3BMA"/>
    <s v="A13_A14_OSV"/>
    <s v="A14_OSV"/>
    <s v="A14NL_ISSUE"/>
    <s v="A14OSV_INFLOW_WK29"/>
    <s v="A14OSV_OUTFLOW_WK29"/>
    <s v="OSV"/>
    <s v="OSV_DVT_InScope"/>
    <s v="OSVDVT_KPIT_ConfirmationOK"/>
    <s v="R7412_LRT"/>
    <s v="SourceoftheSameCaseID:PJ04DEF00-3538"/>
    <m/>
    <m/>
    <m/>
    <m/>
    <m/>
    <m/>
    <m/>
    <m/>
    <m/>
    <m/>
    <s v="PJ04DEF00"/>
    <x v="1"/>
    <s v="software"/>
    <s v="hm_izaki_ki"/>
    <s v="23PF A14é–‹ç™ºå‘ã‘ä¸å…·åˆç®¡ç†_x000d__x000a_23PF Defect management for A14 development_x000d__x000a_"/>
    <m/>
  </r>
  <r>
    <x v="0"/>
    <s v="PJ04DEF00-4474"/>
    <n v="569802"/>
    <s v="[MCS] &quot;Press &amp; Hold to Add&quot; shortcut is not swapped with another app shortcut when drag &amp; release is performed while MCS customization screen is active"/>
    <s v="kpt_patil_di"/>
    <x v="13"/>
    <s v="CLOSED"/>
    <x v="618"/>
    <x v="1"/>
    <s v="LRT -&gt; Out-of-Test Case Detection"/>
    <s v="3BMA"/>
    <s v="A13_A14_OSV"/>
    <s v="A14_OSV"/>
    <s v="A14OSV_INFLOW_WK29"/>
    <s v="A14OSV_MP_triage_to_su2"/>
    <s v="A14OSV_OUTFLOW_WK36"/>
    <s v="OSV_DVT_OutOfScope"/>
    <s v="R7412_LRT"/>
    <s v="SourceoftheSameCaseID:PJ04DEF00-2390"/>
    <m/>
    <m/>
    <m/>
    <m/>
    <m/>
    <m/>
    <m/>
    <m/>
    <m/>
    <m/>
    <m/>
    <m/>
    <s v="PJ04DEF00"/>
    <x v="1"/>
    <s v="software"/>
    <s v="hm_izaki_ki"/>
    <s v="23PF A14é–‹ç™ºå‘ã‘ä¸å…·åˆç®¡ç†_x000d__x000a_23PF Defect management for A14 development_x000d__x000a_"/>
    <m/>
  </r>
  <r>
    <x v="0"/>
    <s v="PJ04DEF00-4453"/>
    <n v="569187"/>
    <s v="[PRM] Black screen is displayed when switching profiles from Owner -&gt; User 1 -&gt; Owner during pre-launch state"/>
    <s v="kpt_thombare_ap"/>
    <x v="9"/>
    <s v="CLOSED"/>
    <x v="619"/>
    <x v="0"/>
    <s v="LRT -&gt; Out-of-Test Case Detection"/>
    <s v="30AY"/>
    <s v="A13_A14_OSV"/>
    <s v="A14_OSV"/>
    <s v="A14OSV_INFLOW_WK29"/>
    <s v="A14OSV_OUTFLOW_WK29"/>
    <s v="OSV_DVT_InScope"/>
    <s v="OSVDVT_KPIT_ConfirmationOK"/>
    <s v="R7412_LRT"/>
    <s v="SourceoftheSameCaseID:PJ04DEF00-4000"/>
    <m/>
    <m/>
    <m/>
    <m/>
    <m/>
    <m/>
    <m/>
    <m/>
    <m/>
    <m/>
    <m/>
    <m/>
    <s v="PJ04DEF00"/>
    <x v="1"/>
    <s v="software"/>
    <s v="hm_izaki_ki"/>
    <s v="23PF A14é–‹ç™ºå‘ã‘ä¸å…·åˆç®¡ç†_x000d__x000a_23PF Defect management for A14 development_x000d__x000a_"/>
    <m/>
  </r>
  <r>
    <x v="0"/>
    <s v="PJ04DEF00-4415"/>
    <n v="568588"/>
    <s v="[PRM] Lock screen flickers before Disclaimer popup when switching profile from Owner -&gt; User 1"/>
    <s v="kpt_joarder_so"/>
    <x v="11"/>
    <s v="BLOCK FIXING VALIDATION"/>
    <x v="620"/>
    <x v="2"/>
    <s v="LRT -&gt; Out-of-Test Case Detection"/>
    <s v="2026_Sprint2_Planned"/>
    <s v="3BMA"/>
    <s v="3BWT_UK_MP_triage_to_26PF"/>
    <s v="A13_A14_OSV"/>
    <s v="A14_OSV"/>
    <s v="A14OSV_INFLOW_WK29"/>
    <s v="A14OSV_MP_triage_to_su3"/>
    <s v="A14OSV_OUTFLOW_WK36"/>
    <s v="A14SU1_triage_to_26PF"/>
    <s v="KPIT_2026_WK07_Out"/>
    <s v="KPIT_Export"/>
    <s v="OSV_DVT_InScope"/>
    <s v="OSVDVT_KPIT_ConfirmationNG"/>
    <s v="PA_ISSUE_LOGIN"/>
    <s v="PA_ISSUE_LOGIN_Lv3"/>
    <s v="R7412_LRT"/>
    <s v="SourceoftheSameCaseID:PJ04DEF00-6938"/>
    <m/>
    <m/>
    <m/>
    <m/>
    <s v="PJ04DEF00"/>
    <x v="1"/>
    <s v="software"/>
    <s v="hm_izaki_ki"/>
    <s v="23PF A14é–‹ç™ºå‘ã‘ä¸å…·åˆç®¡ç†_x000d__x000a_23PF Defect management for A14 development_x000d__x000a_"/>
    <m/>
  </r>
  <r>
    <x v="0"/>
    <s v="PJ04DEF00-4413"/>
    <n v="568587"/>
    <s v="[HED] &quot;Microphone&quot; icon is not displayed in Header indicator area when Google Assistant is initiated from MCS while Alexa main screen is active"/>
    <s v="kpt_pandhare_pr"/>
    <x v="11"/>
    <s v="IN INVESTIGATING"/>
    <x v="621"/>
    <x v="2"/>
    <s v="LRT -&gt; Out-of-Test Case Detection"/>
    <s v="3BMA"/>
    <s v="A13_A14_OSV"/>
    <s v="A13LegacyDefect"/>
    <s v="A14_OSV"/>
    <s v="A14NL_ISSUE"/>
    <s v="A14OSV_INFLOW_WK29"/>
    <s v="A14OSV_MP_triage_to_su3"/>
    <s v="R7412_LRT"/>
    <m/>
    <m/>
    <m/>
    <m/>
    <m/>
    <m/>
    <m/>
    <m/>
    <m/>
    <m/>
    <m/>
    <m/>
    <m/>
    <s v="PJ04DEF00"/>
    <x v="1"/>
    <s v="software"/>
    <s v="hm_izaki_ki"/>
    <s v="23PF A14é–‹ç™ºå‘ã‘ä¸å…·åˆç®¡ç†_x000d__x000a_23PF Defect management for A14 development_x000d__x000a_"/>
    <m/>
  </r>
  <r>
    <x v="0"/>
    <s v="PJ04DEF00-4405"/>
    <n v="568466"/>
    <s v="[HED] SMS notification got disappeared from Notification list screen when &quot;Mute&quot; button is selected on Message notification"/>
    <s v="kpt_bharadwaj_nik"/>
    <x v="10"/>
    <s v="BLOCK FIXING VALIDATION"/>
    <x v="622"/>
    <x v="1"/>
    <s v="LRT -&gt; Out-of-Test Case Detection"/>
    <s v="3BMA"/>
    <s v="A13_A14_OSV"/>
    <s v="A13LegacyDefect"/>
    <s v="A14_OSV"/>
    <s v="A14OSV_INFLOW_WK29"/>
    <s v="A14OSV_OUTFLOW_WK29"/>
    <s v="A14SU1_triage_to_su3"/>
    <s v="R7412_LRT"/>
    <s v="SourceoftheSameCaseID:PJ04DEF00-3043"/>
    <m/>
    <m/>
    <m/>
    <m/>
    <m/>
    <m/>
    <m/>
    <m/>
    <m/>
    <m/>
    <m/>
    <m/>
    <s v="PJ04DEF00"/>
    <x v="1"/>
    <s v="software"/>
    <s v="hm_izaki_ki"/>
    <s v="23PF A14é–‹ç™ºå‘ã‘ä¸å…·åˆç®¡ç†_x000d__x000a_23PF Defect management for A14 development_x000d__x000a_"/>
    <m/>
  </r>
  <r>
    <x v="0"/>
    <s v="PJ04DEF00-4383"/>
    <n v="568016"/>
    <s v="[Key] &quot;Voice input&quot; popup is displayed for a moment on Spotify search screen when Spotify Audio card is selected from B-zone"/>
    <s v="kpt_mulla2_am"/>
    <x v="6"/>
    <s v="IN INVESTIGATING"/>
    <x v="623"/>
    <x v="2"/>
    <s v="LRT -&gt; Out-of-Test Case Detection"/>
    <s v="3BMA"/>
    <s v="A13_A14_OSV"/>
    <s v="A14_OSV"/>
    <s v="A14OSV_INFLOW_WK28"/>
    <s v="A14OSV_MP_triage_to_su3"/>
    <s v="R7412_LRT"/>
    <m/>
    <m/>
    <m/>
    <m/>
    <m/>
    <m/>
    <m/>
    <m/>
    <m/>
    <m/>
    <m/>
    <m/>
    <m/>
    <m/>
    <m/>
    <s v="PJ04DEF00"/>
    <x v="1"/>
    <s v="software"/>
    <s v="hm_izaki_ki"/>
    <s v="23PF A14é–‹ç™ºå‘ã‘ä¸å…·åˆç®¡ç†_x000d__x000a_23PF Defect management for A14 development_x000d__x000a_"/>
    <m/>
  </r>
  <r>
    <x v="0"/>
    <s v="PJ04DEF00-4382"/>
    <n v="568015"/>
    <s v="[PRM] Primary authentication for Owner profile is displayed after switching from User1 to Owner on pre-launch screen while PIN is not set for Owner profile"/>
    <s v="kpt_thombare_ap"/>
    <x v="9"/>
    <s v="CLOSED"/>
    <x v="624"/>
    <x v="3"/>
    <s v="LRT -&gt; Out-of-Test Case Detection"/>
    <s v="30AY"/>
    <s v="A13_A14_OSV"/>
    <s v="A14_OSV"/>
    <s v="A14NL_ISSUE"/>
    <s v="A14OSV_INFLOW_WK29"/>
    <s v="A14OSV_OUTFLOW_WK29"/>
    <s v="OSV_DVT_InScope"/>
    <s v="OSVDVT_KPIT_ConfirmationOK"/>
    <s v="R7412_LRT"/>
    <s v="SourceoftheSameCaseID:PJ04DEF00-4988"/>
    <m/>
    <m/>
    <m/>
    <m/>
    <m/>
    <m/>
    <m/>
    <m/>
    <m/>
    <m/>
    <m/>
    <s v="PJ04DEF00"/>
    <x v="1"/>
    <s v="software"/>
    <s v="hm_izaki_ki"/>
    <s v="23PF A14é–‹ç™ºå‘ã‘ä¸å…·åˆç®¡ç†_x000d__x000a_23PF Defect management for A14 development_x000d__x000a_"/>
    <m/>
  </r>
  <r>
    <x v="0"/>
    <s v="PJ04DEF00-4366"/>
    <n v="567652"/>
    <s v="[TSU] &quot;J Road Service call&quot; screen is not displayed when &quot;J Road Service call&quot; notification is selected from B-zone while FM screen is active"/>
    <s v="kpt_reddimalla_pr"/>
    <x v="15"/>
    <s v="CLOSED"/>
    <x v="625"/>
    <x v="1"/>
    <s v="LRT -&gt; Out-of-Test Case Detection"/>
    <s v="30AY"/>
    <s v="A13_A14_OSV"/>
    <s v="A14_OSV"/>
    <s v="A14OSV_INFLOW_WK28"/>
    <s v="A14OSV_OUTFLOW_WK29"/>
    <s v="A14SU1_triage_not_applicable"/>
    <s v="KPIT_WK29_Out"/>
    <s v="OSV_DVT_OutOfScope"/>
    <s v="R7412_LRT"/>
    <s v="åŒä»¶_Wonâ€™tFix"/>
    <m/>
    <m/>
    <m/>
    <m/>
    <m/>
    <m/>
    <m/>
    <m/>
    <m/>
    <m/>
    <m/>
    <s v="PJ04DEF00"/>
    <x v="1"/>
    <s v="software"/>
    <s v="hm_izaki_ki"/>
    <s v="23PF A14é–‹ç™ºå‘ã‘ä¸å…·åˆç®¡ç†_x000d__x000a_23PF Defect management for A14 development_x000d__x000a_"/>
    <m/>
  </r>
  <r>
    <x v="0"/>
    <s v="PJ04DEF00-4352"/>
    <n v="567315"/>
    <s v="[PRM] Name &quot;User1&quot; is getting created again when creating new user in different language(Spanish)"/>
    <s v="kpt_prasad_ra"/>
    <x v="2"/>
    <s v="BLOCK FIXING VALIDATION"/>
    <x v="626"/>
    <x v="1"/>
    <s v="LRT -&gt; Out-of-Test Case Detection"/>
    <s v="3BMA"/>
    <s v="A13_A14_OSV"/>
    <s v="A13LegacyDefect"/>
    <s v="A14_OSV"/>
    <s v="A14NL_ISSUE"/>
    <s v="A14OSV_INFLOW_WK28"/>
    <s v="A14OSV_OUTFLOW_WK31"/>
    <s v="A14SU1_triage_not_applicable"/>
    <s v="R7412_LRT"/>
    <s v="SetupWizard"/>
    <s v="SourceoftheSameCaseID:PJ04DEF00-4876"/>
    <m/>
    <m/>
    <m/>
    <m/>
    <m/>
    <m/>
    <m/>
    <m/>
    <m/>
    <m/>
    <s v="PJ04DEF00"/>
    <x v="1"/>
    <s v="software"/>
    <s v="hm_izaki_ki"/>
    <s v="23PF A14é–‹ç™ºå‘ã‘ä¸å…·åˆç®¡ç†_x000d__x000a_23PF Defect management for A14 development_x000d__x000a_"/>
    <m/>
  </r>
  <r>
    <x v="0"/>
    <s v="PJ04DEF00-4326"/>
    <n v="566749"/>
    <s v="[BT] Device(Phone1) is not getting reconnected to ICB via Bluetooth when connect-&gt; disconnect Phone1 as wired Android Auto"/>
    <s v="kpt_lucky_md"/>
    <x v="8"/>
    <s v="CLOSED"/>
    <x v="627"/>
    <x v="1"/>
    <s v="LRT -&gt; Out-of-Test Case Detection"/>
    <s v="3BMA"/>
    <s v="3BMA2"/>
    <s v="A13_A14_OSV"/>
    <s v="A13LegacyDefect"/>
    <s v="A14_OSV"/>
    <s v="A14NL_ISSUE"/>
    <s v="A14OSV_INFLOW_WK28"/>
    <s v="A14OSV_OUTFLOW_WK32"/>
    <s v="A14SU1_triage_not_applicable"/>
    <s v="KPIT_WK32_Out"/>
    <s v="OSV_DVT_OutOfScope"/>
    <s v="R7412_LRT"/>
    <s v="SourceoftheSameCaseID:PJ04DEF00-4975"/>
    <s v="åŒä»¶_Wonâ€™tFix"/>
    <m/>
    <m/>
    <m/>
    <m/>
    <m/>
    <m/>
    <m/>
    <s v="PJ04DEF00"/>
    <x v="1"/>
    <s v="software"/>
    <s v="hm_izaki_ki"/>
    <s v="23PF A14é–‹ç™ºå‘ã‘ä¸å…·åˆç®¡ç†_x000d__x000a_23PF Defect management for A14 development_x000d__x000a_"/>
    <m/>
  </r>
  <r>
    <x v="0"/>
    <s v="PJ04DEF00-4296"/>
    <n v="565772"/>
    <s v="[System UI] Response popup with chrome bar is displayed when &quot;Play&quot; button is selected on incoming message notification"/>
    <s v="kpt_mishra_ay"/>
    <x v="6"/>
    <s v="CLOSED"/>
    <x v="628"/>
    <x v="1"/>
    <s v="LRT -&gt; Out-of-Test Case Detection"/>
    <s v="30AY"/>
    <s v="A13_A14_OSV"/>
    <s v="A14_OSV"/>
    <s v="A14OSV_INFLOW_WK29"/>
    <s v="A14OSV_OUTFLOW_WK32"/>
    <s v="OSV_DVT_OutOfScope"/>
    <s v="R7412_LRT"/>
    <m/>
    <m/>
    <m/>
    <m/>
    <m/>
    <m/>
    <m/>
    <m/>
    <m/>
    <m/>
    <m/>
    <m/>
    <m/>
    <m/>
    <s v="PJ04DEF00"/>
    <x v="1"/>
    <s v="software"/>
    <s v="hm_izaki_ki"/>
    <s v="23PF A14é–‹ç™ºå‘ã‘ä¸å…·åˆç®¡ç†_x000d__x000a_23PF Defect management for A14 development_x000d__x000a_"/>
    <m/>
  </r>
  <r>
    <x v="0"/>
    <s v="PJ04DEF00-4294"/>
    <n v="565770"/>
    <s v="[SUW] &quot;Restart&quot; button is not operable on &quot;Something went wrong&quot; popup on Google sign-in screen"/>
    <s v="kpt_pandhare_pr"/>
    <x v="0"/>
    <s v="INVESTIGATING OUTSIDE"/>
    <x v="629"/>
    <x v="1"/>
    <s v="LRT -&gt; Out-of-Test Case Detection"/>
    <s v="3BMA"/>
    <s v="A13_A14_OSV"/>
    <s v="A13LegacyDefect"/>
    <s v="A14_OSV"/>
    <s v="A14NL_ISSUE"/>
    <s v="A14OSV_INFLOW_WK28"/>
    <s v="A14OSV_OUTFLOW_WK31"/>
    <s v="R7412_LRT"/>
    <s v="SetupWizard"/>
    <s v="SourceoftheSameCaseID:PJ04DEF00-4883"/>
    <m/>
    <m/>
    <m/>
    <m/>
    <m/>
    <m/>
    <m/>
    <m/>
    <m/>
    <m/>
    <m/>
    <s v="PJ04DEF00"/>
    <x v="1"/>
    <s v="software"/>
    <s v="hm_izaki_ki"/>
    <s v="23PF A14é–‹ç™ºå‘ã‘ä¸å…·åˆç®¡ç†_x000d__x000a_23PF Defect management for A14 development_x000d__x000a_"/>
    <m/>
  </r>
  <r>
    <x v="0"/>
    <s v="PJ04DEF00-4264"/>
    <n v="564517"/>
    <s v="[Google Assistant] Google Assistant voice chrome popup is not displayed on CarPlay projection screen after Siri session is interrupted by Home button and relaunched from Home screen"/>
    <s v="kpt_walke_sh"/>
    <x v="11"/>
    <s v="CLOSED"/>
    <x v="630"/>
    <x v="1"/>
    <s v="LRT -&gt; Out-of-Test Case Detection"/>
    <s v="3BMA"/>
    <s v="A13_A14_OSV"/>
    <s v="A13LegacyDefect"/>
    <s v="A14_OSV"/>
    <s v="A14NL_ISSUE"/>
    <s v="A14OSV_INFLOW_WK28"/>
    <s v="A14OSV_OUTFLOW_WK28"/>
    <s v="OSV_DVT_OutOfScope"/>
    <s v="R7412_LRT"/>
    <s v="SourceoftheSameCaseID:PJ04DEF00-4297"/>
    <s v="åŒä»¶_Wonâ€™tFix"/>
    <m/>
    <m/>
    <m/>
    <m/>
    <m/>
    <m/>
    <m/>
    <m/>
    <m/>
    <m/>
    <s v="PJ04DEF00"/>
    <x v="1"/>
    <s v="software"/>
    <s v="hm_izaki_ki"/>
    <s v="23PF A14é–‹ç™ºå‘ã‘ä¸å…·åˆç®¡ç†_x000d__x000a_23PF Defect management for A14 development_x000d__x000a_"/>
    <m/>
  </r>
  <r>
    <x v="0"/>
    <s v="PJ04DEF00-4263"/>
    <n v="564516"/>
    <s v="[AC] &quot;Sign in to your Google Account&quot; screen is getting cut when Google Assistant is initiated on keypad screen"/>
    <s v="kpt_walke_sh"/>
    <x v="11"/>
    <s v="CLOSED"/>
    <x v="631"/>
    <x v="1"/>
    <s v="LRT -&gt; Out-of-Test Case Detection"/>
    <s v="3BMA"/>
    <s v="A13_A14_OSV"/>
    <s v="A14_OSV"/>
    <s v="A14NL_ISSUE"/>
    <s v="A14OSV_INFLOW_WK28"/>
    <s v="A14OSV_OUTFLOW_WK31"/>
    <s v="A14OSV_SourceoftheSameCase"/>
    <s v="OSV_DVT_OutOfScope"/>
    <s v="R7412_LRT"/>
    <m/>
    <m/>
    <m/>
    <m/>
    <m/>
    <m/>
    <m/>
    <m/>
    <m/>
    <m/>
    <m/>
    <m/>
    <s v="PJ04DEF00"/>
    <x v="1"/>
    <s v="software"/>
    <s v="hm_izaki_ki"/>
    <s v="23PF A14é–‹ç™ºå‘ã‘ä¸å…·åˆç®¡ç†_x000d__x000a_23PF Defect management for A14 development_x000d__x000a_"/>
    <m/>
  </r>
  <r>
    <x v="0"/>
    <s v="PJ04DEF00-4252"/>
    <n v="564281"/>
    <s v="[SSR] CarPlay Siri session is active when CarPlay is re-launched from Home screen"/>
    <s v="kpt_joarder_so"/>
    <x v="11"/>
    <s v="BLOCK FIXING VALIDATION"/>
    <x v="632"/>
    <x v="1"/>
    <s v="LRT -&gt; Out-of-Test Case Detection"/>
    <s v="3BHA"/>
    <s v="A13_A14_OSV"/>
    <s v="A13LegacyDefect"/>
    <s v="A14_OSV"/>
    <s v="A14NL_ISSUE"/>
    <s v="A14OSV_INFLOW_WK28"/>
    <s v="A14OSV_OUTFLOW_WK28"/>
    <s v="R7412_LRT"/>
    <s v="SourceoftheSameCaseID:PJ04DEF00-4343"/>
    <m/>
    <m/>
    <m/>
    <m/>
    <m/>
    <m/>
    <m/>
    <m/>
    <m/>
    <m/>
    <m/>
    <m/>
    <s v="PJ04DEF00"/>
    <x v="1"/>
    <s v="software"/>
    <s v="hm_izaki_ki"/>
    <s v="23PF A14é–‹ç™ºå‘ã‘ä¸å…·åˆç®¡ç†_x000d__x000a_23PF Defect management for A14 development_x000d__x000a_"/>
    <m/>
  </r>
  <r>
    <x v="0"/>
    <s v="PJ04DEF00-4194"/>
    <n v="562630"/>
    <s v="[SPCCP] CarPlay projection screen is automatically displayed for a moment when CarPlay incoming call is decline on Service Up/Down popup "/>
    <s v="kpt_patil_di"/>
    <x v="13"/>
    <s v="CLOSED"/>
    <x v="633"/>
    <x v="2"/>
    <s v="LRT -&gt; Out-of-Test Case Detection"/>
    <s v="30AA"/>
    <s v="DVT_OutOfScope"/>
    <m/>
    <m/>
    <m/>
    <m/>
    <m/>
    <m/>
    <m/>
    <m/>
    <m/>
    <m/>
    <m/>
    <m/>
    <m/>
    <m/>
    <m/>
    <m/>
    <m/>
    <m/>
    <m/>
    <s v="PJ04DEF00"/>
    <x v="1"/>
    <s v="software"/>
    <s v="hm_izaki_ki"/>
    <s v="23PF A14é–‹ç™ºå‘ã‘ä¸å…·åˆç®¡ç†_x000d__x000a_23PF Defect management for A14 development_x000d__x000a_"/>
    <m/>
  </r>
  <r>
    <x v="0"/>
    <s v="PJ04DEF00-4182"/>
    <n v="562345"/>
    <s v="[PRM] Name &quot;User1&quot; is getting created again when creating new user in different language(Arabic)"/>
    <s v="kpt_prasad_ra"/>
    <x v="2"/>
    <s v="BLOCK FIXING VALIDATION"/>
    <x v="634"/>
    <x v="1"/>
    <s v="LRT -&gt; Out-of-Test Case Detection"/>
    <s v="30AA"/>
    <s v="A12_A14_OSV"/>
    <s v="A13LegacyDefect"/>
    <s v="A14_OSV"/>
    <s v="A14NL_ISSUE"/>
    <s v="A14OSV_INFLOW_WK27"/>
    <s v="A14OSV_OUTFLOW_WK31"/>
    <s v="A14SU1_triage_not_applicable"/>
    <s v="R7403_LRT"/>
    <s v="SetupWizard"/>
    <s v="SourceoftheSameCaseID:PJ04DEF00-4876"/>
    <m/>
    <m/>
    <m/>
    <m/>
    <m/>
    <m/>
    <m/>
    <m/>
    <m/>
    <m/>
    <s v="PJ04DEF00"/>
    <x v="1"/>
    <s v="software"/>
    <s v="hm_izaki_ki"/>
    <s v="23PF A14é–‹ç™ºå‘ã‘ä¸å…·åˆç®¡ç†_x000d__x000a_23PF Defect management for A14 development_x000d__x000a_"/>
    <m/>
  </r>
  <r>
    <x v="0"/>
    <s v="PJ04DEF00-4177"/>
    <n v="562043"/>
    <s v="[ACO] Song Title is not displayed on permanent card when a song with unknown artist is played"/>
    <s v="kpt_tehra_ma"/>
    <x v="0"/>
    <s v="CLOSED"/>
    <x v="635"/>
    <x v="1"/>
    <s v="LRT -&gt; Out-of-Test Case Detection"/>
    <s v="30AY"/>
    <s v="A12_A14_OSV"/>
    <s v="A14_OSV"/>
    <s v="A14NL_ISSUE"/>
    <s v="A14OSV_INFLOW_WK27"/>
    <s v="A14OSV_OUTFLOW_WK32"/>
    <s v="OSV_DVT_InScope"/>
    <s v="OSVDVT_KPIT_ConfirmationOK"/>
    <s v="R7403_LRT"/>
    <s v="SourceoftheSameCaseID:PJ04DEF00-4962"/>
    <m/>
    <m/>
    <m/>
    <m/>
    <m/>
    <m/>
    <m/>
    <m/>
    <m/>
    <m/>
    <m/>
    <s v="PJ04DEF00"/>
    <x v="1"/>
    <s v="software"/>
    <s v="hm_izaki_ki"/>
    <s v="23PF A14é–‹ç™ºå‘ã‘ä¸å…·åˆç®¡ç†_x000d__x000a_23PF Defect management for A14 development_x000d__x000a_"/>
    <m/>
  </r>
  <r>
    <x v="0"/>
    <s v="PJ04DEF00-4176"/>
    <n v="562103"/>
    <s v="[SPCAA] &quot;Answer&quot; and &quot;Decline&quot; buttons on incoming call notification flickers when a call is declined from device side while Android auto projection screen is active"/>
    <s v="kpt_mishra_ay"/>
    <x v="6"/>
    <s v="CLOSED"/>
    <x v="636"/>
    <x v="2"/>
    <s v="LRT -&gt; Out-of-Test Case Detection"/>
    <s v="30AA"/>
    <s v="A12_A14_OSV"/>
    <s v="A13LegacyDefect"/>
    <s v="A14_OSV"/>
    <s v="A14NL_ISSUE"/>
    <s v="A14OSV_INFLOW_WK27"/>
    <s v="A14OSV_OUTFLOW_WK28"/>
    <s v="OSV_DVT_OutOfScope"/>
    <s v="R7403_LRT"/>
    <s v="SourceoftheSameCaseID:PJ04DEF00-3078"/>
    <m/>
    <m/>
    <m/>
    <m/>
    <m/>
    <m/>
    <m/>
    <m/>
    <m/>
    <m/>
    <m/>
    <s v="PJ04DEF00"/>
    <x v="1"/>
    <s v="software"/>
    <s v="hm_izaki_ki"/>
    <s v="23PF A14é–‹ç™ºå‘ã‘ä¸å…·åˆç®¡ç†_x000d__x000a_23PF Defect management for A14 development_x000d__x000a_"/>
    <m/>
  </r>
  <r>
    <x v="0"/>
    <s v="PJ04DEF00-4175"/>
    <n v="562102"/>
    <s v="[DOM] &quot;Cancel&quot; and &quot;OK&quot; buttons are not displayed on &quot;Delete the Owner's Manual&quot; screen"/>
    <s v="kpt_thombare_ap"/>
    <x v="9"/>
    <s v="CLOSED"/>
    <x v="637"/>
    <x v="3"/>
    <s v="LRT -&gt; Single-Function Test"/>
    <s v="30AA"/>
    <s v="A12_A14_OSV"/>
    <s v="A14_OSV"/>
    <s v="A14NL_ISSUE"/>
    <s v="A14OSV_INFLOW_WK27"/>
    <s v="A14OSV_OUTFLOW_WK28"/>
    <s v="closed"/>
    <s v="Fix:As-Is"/>
    <s v="OSV_DVT_OutOfScope"/>
    <s v="R7403_LRT"/>
    <s v="åŒä»¶_Wonâ€™t"/>
    <m/>
    <m/>
    <m/>
    <m/>
    <m/>
    <m/>
    <m/>
    <m/>
    <m/>
    <m/>
    <s v="PJ04DEF00"/>
    <x v="1"/>
    <s v="software"/>
    <s v="hm_izaki_ki"/>
    <s v="23PF A14é–‹ç™ºå‘ã‘ä¸å…·åˆç®¡ç†_x000d__x000a_23PF Defect management for A14 development_x000d__x000a_"/>
    <m/>
  </r>
  <r>
    <x v="0"/>
    <s v="PJ04DEF00-4174"/>
    <n v="562101"/>
    <s v="[AMFM] FM PSD(Song Name, Artist Name) details are displayed after changing HD radio settings from &quot;Auto&quot; to &quot;Analog only&quot;"/>
    <s v="kpt_lucky_md"/>
    <x v="8"/>
    <s v="CLOSED"/>
    <x v="638"/>
    <x v="2"/>
    <s v="LRT -&gt; Out-of-Test Case Detection"/>
    <s v="30AA"/>
    <s v="A12_A14_OSV"/>
    <s v="A14_OSV"/>
    <s v="A14NL_ISSUE"/>
    <s v="A14OSV_INFLOW_WK27"/>
    <s v="A14OSV_OUTFLOW_WK28"/>
    <s v="OSV_DVT_InScope"/>
    <s v="OSVDVT_KPIT_ConfirmationOK"/>
    <s v="R7403_LRT"/>
    <s v="SourceoftheSameCaseID:PJ04DEF00-4223"/>
    <m/>
    <m/>
    <m/>
    <m/>
    <m/>
    <m/>
    <m/>
    <m/>
    <m/>
    <m/>
    <m/>
    <s v="PJ04DEF00"/>
    <x v="1"/>
    <s v="software"/>
    <s v="hm_izaki_ki"/>
    <s v="23PF A14é–‹ç™ºå‘ã‘ä¸å…·åˆç®¡ç†_x000d__x000a_23PF Defect management for A14 development_x000d__x000a_"/>
    <m/>
  </r>
  <r>
    <x v="0"/>
    <s v="PJ04DEF00-4163"/>
    <n v="561967"/>
    <s v="[HAC] Alexa transits to &quot;Speaking&quot; state and Alexa search result screen is displayed when interrupted by home button while Alexa session is in progress"/>
    <s v="kpt_lucky_md"/>
    <x v="8"/>
    <s v="CLOSED"/>
    <x v="639"/>
    <x v="1"/>
    <s v="LRT -&gt; Out-of-Test Case Detection"/>
    <s v="30AA"/>
    <s v="A12_A14_OSV"/>
    <s v="A14_OSV"/>
    <s v="A14NL_ISSUE"/>
    <s v="A14OSV_INFLOW_WK27"/>
    <s v="A14OSV_OUTFLOW_WK28"/>
    <s v="closed"/>
    <s v="Fix:As-Is"/>
    <s v="OSV_DVT_OutOfScope"/>
    <s v="R7403_LRT"/>
    <s v="SourceoftheSameCaseID:PJ04DEF00-4282"/>
    <s v="åŒä»¶_Wonâ€™t"/>
    <s v="åŒä»¶_Wonâ€™tFix"/>
    <m/>
    <m/>
    <m/>
    <m/>
    <m/>
    <m/>
    <m/>
    <m/>
    <s v="PJ04DEF00"/>
    <x v="1"/>
    <s v="software"/>
    <s v="hm_izaki_ki"/>
    <s v="23PF A14é–‹ç™ºå‘ã‘ä¸å…·åˆç®¡ç†_x000d__x000a_23PF Defect management for A14 development_x000d__x000a_"/>
    <m/>
  </r>
  <r>
    <x v="0"/>
    <s v="PJ04DEF00-4147"/>
    <n v="561157"/>
    <s v="[KEY] Software Keyboard screen remains displayed for few seconds after tick button is selected"/>
    <s v="kpt_tehra_ma"/>
    <x v="0"/>
    <s v="CLOSED"/>
    <x v="640"/>
    <x v="1"/>
    <s v="LRT -&gt; Out-of-Test Case Detection"/>
    <s v="30AA"/>
    <s v="A12_A14_OSV"/>
    <s v="A14_OSV"/>
    <s v="A14Degrade"/>
    <s v="A14NL_ISSUE"/>
    <s v="A14OSV_INFLOW_WK27"/>
    <s v="A14OSV_OUTFLOW_WK31"/>
    <s v="KPIT_WK31_Out"/>
    <s v="OSV_DVT_InScope"/>
    <s v="OSVDVT_KPIT_ConfirmationOK"/>
    <s v="R7403_LRT"/>
    <s v="SourceoftheSameCaseID:PJ04DEF00-4202"/>
    <m/>
    <m/>
    <m/>
    <m/>
    <m/>
    <m/>
    <m/>
    <m/>
    <m/>
    <s v="PJ04DEF00"/>
    <x v="1"/>
    <s v="software"/>
    <s v="hm_izaki_ki"/>
    <s v="23PF A14é–‹ç™ºå‘ã‘ä¸å…·åˆç®¡ç†_x000d__x000a_23PF Defect management for A14 development_x000d__x000a_"/>
    <m/>
  </r>
  <r>
    <x v="0"/>
    <s v="PJ04DEF00-4137"/>
    <n v="561003"/>
    <s v="[KEY] Software Keyboard is not displayed after tapping &quot;Back&quot; button from MCS on Google Voice input screen"/>
    <s v="kpt_walke_sh"/>
    <x v="11"/>
    <s v="CLOSED"/>
    <x v="641"/>
    <x v="2"/>
    <s v="LRT -&gt; Out-of-Test Case Detection"/>
    <s v="30AA"/>
    <s v="A12_A14_OSV"/>
    <s v="A13LegacyDefect"/>
    <s v="A14_OSV"/>
    <s v="A14NL_ISSUE"/>
    <s v="A14OSV_INFLOW_WK27"/>
    <s v="A14OSV_OUTFLOW_WK32"/>
    <s v="KPIT_WK32_Out"/>
    <s v="OSV_DVT_InScope"/>
    <s v="OSVDVT_KPIT_ConfirmationOK"/>
    <s v="R7403_LRT"/>
    <s v="SourceoftheSameCaseID:PJ04DEF00-4908"/>
    <m/>
    <m/>
    <m/>
    <m/>
    <m/>
    <m/>
    <m/>
    <m/>
    <m/>
    <s v="PJ04DEF00"/>
    <x v="1"/>
    <s v="software"/>
    <s v="hm_izaki_ki"/>
    <s v="23PF A14é–‹ç™ºå‘ã‘ä¸å…·åˆç®¡ç†_x000d__x000a_23PF Defect management for A14 development_x000d__x000a_"/>
    <m/>
  </r>
  <r>
    <x v="0"/>
    <s v="PJ04DEF00-4136"/>
    <n v="560885"/>
    <s v="[HFT] Notification with Text &quot;Tap the green status area to check the call information&quot; is displayed in 3 lines on B-zone"/>
    <s v="kpt_gaikwad_pr"/>
    <x v="5"/>
    <s v="CLOSED"/>
    <x v="642"/>
    <x v="2"/>
    <s v="LRT -&gt; Out-of-Test Case Detection"/>
    <s v="30AA"/>
    <s v="A12_A14_OSV"/>
    <s v="A13LegacyDefect"/>
    <s v="A14_OSV"/>
    <s v="A14NL_ISSUE"/>
    <s v="A14OSV_INFLOW_WK27"/>
    <s v="A14OSV_OUTFLOW_WK31"/>
    <s v="OSV_DVT_OutOfScope"/>
    <s v="R7403_LRT"/>
    <s v="SourceoftheSameCaseID:PJ04DEF00-4833"/>
    <s v="åŒä»¶_Wonâ€™tFix"/>
    <m/>
    <m/>
    <m/>
    <m/>
    <m/>
    <m/>
    <m/>
    <m/>
    <m/>
    <m/>
    <s v="PJ04DEF00"/>
    <x v="1"/>
    <s v="software"/>
    <s v="hm_izaki_ki"/>
    <s v="23PF A14é–‹ç™ºå‘ã‘ä¸å…·åˆç®¡ç†_x000d__x000a_23PF Defect management for A14 development_x000d__x000a_"/>
    <m/>
  </r>
  <r>
    <x v="0"/>
    <s v="PJ04DEF00-4132"/>
    <n v="560993"/>
    <s v="[MCS] Bluetooth Audio app shortcut in MCS is not retaining in selected(Highlighted) state while transition to Bluetooth settings screen from Bluetooth audio app"/>
    <s v="kpt_reddimalla_pr"/>
    <x v="15"/>
    <s v="CLOSED"/>
    <x v="643"/>
    <x v="2"/>
    <s v="LRT -&gt; Out-of-Test Case Detection"/>
    <s v="30AA"/>
    <s v="A12_A14_OSV"/>
    <s v="A13LegacyDefect"/>
    <s v="A14_OSV"/>
    <s v="A14NL_ISSUE"/>
    <s v="A14OSV_INFLOW_WK27"/>
    <s v="A14OSV_OUTFLOW_WK28"/>
    <s v="A14SU1_triage_to_su3"/>
    <s v="KPIT_WK28_Out"/>
    <s v="OSV_DVT_InScope"/>
    <s v="OSVDVT_KPIT_ConfirmationOK"/>
    <s v="R7403_LRT"/>
    <s v="åŒä»¶_Wonâ€™tFix"/>
    <m/>
    <m/>
    <m/>
    <m/>
    <m/>
    <m/>
    <m/>
    <m/>
    <s v="PJ04DEF00"/>
    <x v="1"/>
    <s v="software"/>
    <s v="hm_izaki_ki"/>
    <s v="23PF A14é–‹ç™ºå‘ã‘ä¸å…·åˆç®¡ç†_x000d__x000a_23PF Defect management for A14 development_x000d__x000a_"/>
    <m/>
  </r>
  <r>
    <x v="0"/>
    <s v="PJ04DEF00-4061"/>
    <n v="558667"/>
    <s v="[KEY] Screen flickers when &quot;Google Voice Typing&quot; option is selected on &quot;Choose input method&quot; popup"/>
    <s v="kpt_joarder_so"/>
    <x v="11"/>
    <s v="CLOSE CONFIRMATION"/>
    <x v="644"/>
    <x v="2"/>
    <s v="LRT -&gt; Out-of-Test Case Detection"/>
    <s v="3BMA"/>
    <s v="A13_A14_OSV"/>
    <s v="A13LegacyDefect"/>
    <s v="A14_OSV"/>
    <s v="A14NL_ISSUE"/>
    <s v="A14OSV_INFLOW_WK26"/>
    <s v="A14OSV_OUTFLOW_WK31"/>
    <s v="A14SU1_triage_to_su3"/>
    <s v="KPIT_2026_WK07_Out"/>
    <s v="OSV_DVT_OutOfScope"/>
    <s v="R7411_LRT"/>
    <s v="SourceoftheSameCaseID:PJ04DEF00-4870"/>
    <s v="åŒä»¶_Wonâ€™tFix"/>
    <m/>
    <m/>
    <m/>
    <m/>
    <m/>
    <m/>
    <m/>
    <m/>
    <s v="PJ04DEF00"/>
    <x v="1"/>
    <s v="software"/>
    <s v="hm_izaki_ki"/>
    <s v="23PF A14é–‹ç™ºå‘ã‘ä¸å…·åˆç®¡ç†_x000d__x000a_23PF Defect management for A14 development_x000d__x000a_"/>
    <m/>
  </r>
  <r>
    <x v="0"/>
    <s v="PJ04DEF00-4049"/>
    <n v="558409"/>
    <s v="[VEH] Black screen is displayed in place of 3D vehicle image on Vehicle customization menu screen when Google Assistant is initiated through MCS"/>
    <s v="kpt_reddimalla_pr"/>
    <x v="15"/>
    <s v="CLOSED"/>
    <x v="645"/>
    <x v="2"/>
    <s v="LRT -&gt; Out-of-Test Case Detection"/>
    <s v="30AY"/>
    <s v="A13_A14_OSV"/>
    <s v="A13LegacyDefect"/>
    <s v="A14_OSV"/>
    <s v="A14OSV_INFLOW_WK26"/>
    <s v="A14OSV_OUTFLOW_WK26"/>
    <s v="KPIT_WK26_Out"/>
    <s v="OSV_DVT_OutOfScope"/>
    <s v="R7411_LRT"/>
    <s v="SourceoftheSameCaseID:PJ04DEF00-3189"/>
    <s v="åŒä»¶_Wonâ€™tFix"/>
    <m/>
    <m/>
    <m/>
    <m/>
    <m/>
    <m/>
    <m/>
    <m/>
    <m/>
    <m/>
    <s v="PJ04DEF00"/>
    <x v="1"/>
    <s v="software"/>
    <s v="hm_izaki_ki"/>
    <s v="23PF A14é–‹ç™ºå‘ã‘ä¸å…·åˆç®¡ç†_x000d__x000a_23PF Defect management for A14 development_x000d__x000a_"/>
    <m/>
  </r>
  <r>
    <x v="0"/>
    <s v="PJ04DEF00-4040"/>
    <n v="558034"/>
    <s v="[Google Assistant] Google Assistant is not initiated from MCS while Alexa is in listening mode"/>
    <s v="kpt_lucky_md"/>
    <x v="8"/>
    <s v="CLOSED"/>
    <x v="646"/>
    <x v="2"/>
    <s v="LRT -&gt; Out-of-Test Case Detection"/>
    <s v="3BMA"/>
    <s v="DVT_OutOfScope"/>
    <m/>
    <m/>
    <m/>
    <m/>
    <m/>
    <m/>
    <m/>
    <m/>
    <m/>
    <m/>
    <m/>
    <m/>
    <m/>
    <m/>
    <m/>
    <m/>
    <m/>
    <m/>
    <m/>
    <s v="PJ04DEF00"/>
    <x v="1"/>
    <s v="software"/>
    <s v="hm_izaki_ki"/>
    <s v="23PF A14é–‹ç™ºå‘ã‘ä¸å…·åˆç®¡ç†_x000d__x000a_23PF Defect management for A14 development_x000d__x000a_"/>
    <m/>
  </r>
  <r>
    <x v="0"/>
    <s v="PJ04DEF00-4034"/>
    <n v="558014"/>
    <s v="[PRM] Home screen of Owner profile is displayed for few seconds before switching to Guest profile when C_VK_MODE signal with value '3' is sent to ICB"/>
    <s v="kpt_thombare_ap"/>
    <x v="9"/>
    <s v="CLOSED"/>
    <x v="647"/>
    <x v="1"/>
    <s v="LRT -&gt; Out-of-Test Case Detection"/>
    <s v="30AY"/>
    <s v="30AY-HATC"/>
    <s v="A13_A14_OSV"/>
    <s v="A14_OSV"/>
    <s v="A14NL_ISSUE"/>
    <s v="A14OSV_INFLOW_WK26"/>
    <s v="A14OSV_OUTFLOW_WK28"/>
    <s v="OSV_DVT_OutOfScope"/>
    <s v="R7411_LRT"/>
    <s v="SourceoftheSameCaseID:PJ04DEF00-4254"/>
    <s v="åŒä»¶_Wonâ€™tFix"/>
    <m/>
    <m/>
    <m/>
    <m/>
    <m/>
    <m/>
    <m/>
    <m/>
    <m/>
    <m/>
    <s v="PJ04DEF00"/>
    <x v="1"/>
    <s v="software"/>
    <s v="hm_izaki_ki"/>
    <s v="23PF A14é–‹ç™ºå‘ã‘ä¸å…·åˆç®¡ç†_x000d__x000a_23PF Defect management for A14 development_x000d__x000a_"/>
    <m/>
  </r>
  <r>
    <x v="0"/>
    <s v="PJ04DEF00-4003"/>
    <n v="556841"/>
    <s v="[HAC] Alexa music playback is paused while switching from USB playback screen to Alexa music screen"/>
    <s v="kpt_lucky_md"/>
    <x v="8"/>
    <s v="CLOSED"/>
    <x v="648"/>
    <x v="2"/>
    <s v="LRT -&gt; Out-of-Test Case Detection"/>
    <s v="3BMA"/>
    <s v="DVT_OutOfScope"/>
    <m/>
    <m/>
    <m/>
    <m/>
    <m/>
    <m/>
    <m/>
    <m/>
    <m/>
    <m/>
    <m/>
    <m/>
    <m/>
    <m/>
    <m/>
    <m/>
    <m/>
    <m/>
    <m/>
    <s v="PJ04DEF00"/>
    <x v="1"/>
    <s v="software"/>
    <s v="hm_izaki_ki"/>
    <s v="23PF A14é–‹ç™ºå‘ã‘ä¸å…·åˆç®¡ç†_x000d__x000a_23PF Defect management for A14 development_x000d__x000a_"/>
    <m/>
  </r>
  <r>
    <x v="0"/>
    <s v="PJ04DEF00-3975"/>
    <n v="556242"/>
    <s v="[KEY] Choose input method popup is displayed for a moment when select &quot;Change Profile&quot; button from Header"/>
    <s v="kpt_bharadwaj_nik"/>
    <x v="13"/>
    <s v="BLOCK FIXING VALIDATION"/>
    <x v="649"/>
    <x v="2"/>
    <s v="LRT -&gt; Out-of-Test Case Detection"/>
    <s v="3BMA"/>
    <s v="A13_A14_OSV"/>
    <s v="A13LegacyDefect"/>
    <s v="A14_OSV"/>
    <s v="A14NL_ISSUE"/>
    <s v="A14OSV_INFLOW_WK26"/>
    <s v="A14OSV_OUTFLOW_WK26"/>
    <s v="A14SU1_triage_to_su3"/>
    <s v="R7411_LRT"/>
    <s v="SourceoftheSameCaseID:PJ04DEF00-4206"/>
    <m/>
    <m/>
    <m/>
    <m/>
    <m/>
    <m/>
    <m/>
    <m/>
    <m/>
    <m/>
    <m/>
    <s v="PJ04DEF00"/>
    <x v="1"/>
    <s v="software"/>
    <s v="hm_izaki_ki"/>
    <s v="23PF A14é–‹ç™ºå‘ã‘ä¸å…·åˆç®¡ç†_x000d__x000a_23PF Defect management for A14 development_x000d__x000a_"/>
    <m/>
  </r>
  <r>
    <x v="0"/>
    <s v="PJ04DEF00-3966"/>
    <n v="556103"/>
    <s v="[Analog Radio] &quot;AM Traffic Information&quot; is restored as a last audio source after performing cold start while &quot;AM Traffic Information&quot; is playing"/>
    <s v="kpt_kadam_as"/>
    <x v="8"/>
    <s v="CLOSE CONFIRMATION"/>
    <x v="650"/>
    <x v="1"/>
    <s v="LRT -&gt; Out-of-Test Case Detection"/>
    <s v="30AY"/>
    <s v="A13_A14_OSV"/>
    <s v="A13LegacyDefect"/>
    <s v="A14_OSV"/>
    <s v="A14NL_ISSUE"/>
    <s v="A14OSV_INFLOW_WK26"/>
    <s v="A14OSV_OUTFLOW_WK28"/>
    <s v="A14SU1_triage_to_a15osv"/>
    <s v="KPIT_WK28_Out"/>
    <s v="OSV_DVT_OutOfScope"/>
    <s v="R7411_LRT"/>
    <s v="SourceoftheSameCaseID:PJ04DEF00-4295"/>
    <s v="åŒä»¶_Wonâ€™tFix"/>
    <m/>
    <m/>
    <m/>
    <m/>
    <m/>
    <m/>
    <m/>
    <m/>
    <s v="PJ04DEF00"/>
    <x v="1"/>
    <s v="software"/>
    <s v="hm_izaki_ki"/>
    <s v="23PF A14é–‹ç™ºå‘ã‘ä¸å…·åˆç®¡ç†_x000d__x000a_23PF Defect management for A14 development_x000d__x000a_"/>
    <m/>
  </r>
  <r>
    <x v="0"/>
    <s v="PJ04DEF00-3944"/>
    <n v="555227"/>
    <s v="[KEY] Software Keyboard screen is not terminated when &quot;Back&quot; button is selected from MCS while Software Keyboard screen is active"/>
    <s v="kpt_reddimalla_pr"/>
    <x v="15"/>
    <s v="CLOSED"/>
    <x v="651"/>
    <x v="2"/>
    <s v="LRT -&gt; Out-of-Test Case Detection"/>
    <s v="3BMA"/>
    <s v="A13_A14_OSV"/>
    <s v="A14_OSV"/>
    <s v="A14NL_ISSUE"/>
    <s v="A14OSV_INFLOW_WK25"/>
    <s v="A14OSV_OUTFLOW_WK26"/>
    <s v="OSV_DVT_InScope"/>
    <s v="OSVDVT_KPIT_ConfirmationOK"/>
    <s v="R7411_LRT"/>
    <s v="SourceoftheSameCaseID:PJ04DEF00-3720"/>
    <m/>
    <m/>
    <m/>
    <m/>
    <m/>
    <m/>
    <m/>
    <m/>
    <m/>
    <m/>
    <m/>
    <s v="PJ04DEF00"/>
    <x v="1"/>
    <s v="software"/>
    <s v="hm_izaki_ki"/>
    <s v="23PF A14é–‹ç™ºå‘ã‘ä¸å…·åˆç®¡ç†_x000d__x000a_23PF Defect management for A14 development_x000d__x000a_"/>
    <m/>
  </r>
  <r>
    <x v="0"/>
    <s v="PJ04DEF00-3922"/>
    <n v="554221"/>
    <s v="[AC] &quot;Play Store&quot; app top screen flickers for a moment on relaunch"/>
    <s v="kpt_patil_di"/>
    <x v="13"/>
    <s v="CLOSED"/>
    <x v="652"/>
    <x v="2"/>
    <s v="LRT -&gt; Out-of-Test Case Detection"/>
    <s v="3BMA"/>
    <s v="A13_A14_OSV"/>
    <s v="A13LegacyDefect"/>
    <s v="A14_OSV"/>
    <s v="A14NL_ISSUE"/>
    <s v="A14OSV_INFLOW_WK26"/>
    <s v="A14OSV_OUTFLOW_WK31"/>
    <s v="OSV_DVT_OutOfScope"/>
    <s v="R7411_LRT"/>
    <s v="SourceoftheSameCaseID:PJ04DEF00-4871"/>
    <s v="åŒä»¶_Wonâ€™tFix"/>
    <m/>
    <m/>
    <m/>
    <m/>
    <m/>
    <m/>
    <m/>
    <m/>
    <m/>
    <m/>
    <s v="PJ04DEF00"/>
    <x v="1"/>
    <s v="software"/>
    <s v="hm_izaki_ki"/>
    <s v="23PF A14é–‹ç™ºå‘ã‘ä¸å…·åˆç®¡ç†_x000d__x000a_23PF Defect management for A14 development_x000d__x000a_"/>
    <m/>
  </r>
  <r>
    <x v="0"/>
    <s v="PJ04DEF00-3854"/>
    <n v="553508"/>
    <s v="[AC] Some part of &quot;Google sign-in&quot; screen is displayed in background of &quot;Getting ready to sign-in...&quot; screen"/>
    <s v="kpt_mishra_ay"/>
    <x v="6"/>
    <s v="CLOSED"/>
    <x v="653"/>
    <x v="2"/>
    <s v="LRT -&gt; Out-of-Test Case Detection"/>
    <s v="3BMA"/>
    <s v="A13_A14_OSV"/>
    <s v="A14_OSV"/>
    <s v="A14OSV_INFLOW_WK25"/>
    <s v="A14OSV_OUTFLOW_WK25"/>
    <s v="OSV_DVT_OutOfScope"/>
    <s v="R7411_LRT"/>
    <m/>
    <m/>
    <m/>
    <m/>
    <m/>
    <m/>
    <m/>
    <m/>
    <m/>
    <m/>
    <m/>
    <m/>
    <m/>
    <m/>
    <s v="PJ04DEF00"/>
    <x v="1"/>
    <s v="software"/>
    <s v="hm_izaki_ki"/>
    <s v="23PF A14é–‹ç™ºå‘ã‘ä¸å…·åˆç®¡ç†_x000d__x000a_23PF Defect management for A14 development_x000d__x000a_"/>
    <m/>
  </r>
  <r>
    <x v="0"/>
    <s v="PJ04DEF00-3815"/>
    <n v="552764"/>
    <s v="[CarMediaApp] News app &quot;Setting&quot; button is not displayed when Audio source is switched from News -&gt; FM -&gt; News"/>
    <s v="kpt_mishra_ay"/>
    <x v="6"/>
    <s v="CLOSED"/>
    <x v="654"/>
    <x v="1"/>
    <s v="LRT -&gt; Out-of-Test Case Detection"/>
    <s v="3BMA"/>
    <s v="A13_A14_OSV"/>
    <s v="A14_OSV"/>
    <s v="A14NL_ISSUE"/>
    <s v="A14OSV_INFLOW_WK25"/>
    <s v="A14OSV_OUTFLOW_WK25"/>
    <s v="OSV_DVT_InScope"/>
    <s v="OSVDVT_KPIT_ConfirmationOK"/>
    <s v="R7411_LRT"/>
    <s v="SourceoftheSameCaseID:PJ04DEF00-3745"/>
    <m/>
    <m/>
    <m/>
    <m/>
    <m/>
    <m/>
    <m/>
    <m/>
    <m/>
    <m/>
    <m/>
    <s v="PJ04DEF00"/>
    <x v="1"/>
    <s v="software"/>
    <s v="hm_izaki_ki"/>
    <s v="23PF A14é–‹ç™ºå‘ã‘ä¸å…·åˆç®¡ç†_x000d__x000a_23PF Defect management for A14 development_x000d__x000a_"/>
    <m/>
  </r>
  <r>
    <x v="0"/>
    <s v="PJ04DEF00-3814"/>
    <n v="552763"/>
    <s v="[CarMediaApp] News app &quot;Setting&quot; screen is not displayed when tapped on &quot;Setting&quot; button"/>
    <s v="kpt_mishra_ay"/>
    <x v="6"/>
    <s v="CLOSED"/>
    <x v="655"/>
    <x v="1"/>
    <s v="LRT -&gt; Out-of-Test Case Detection"/>
    <s v="3BMA"/>
    <s v="A13_A14_OSV"/>
    <s v="A14_OSV"/>
    <s v="A14NL_ISSUE"/>
    <s v="A14OSV_INFLOW_WK25"/>
    <s v="A14OSV_OUTFLOW_WK25"/>
    <s v="OSV_DVT_InScope"/>
    <s v="OSVDVT_KPIT_ConfirmationOK"/>
    <s v="R7411_LRT"/>
    <s v="SourceoftheSameCaseID:PJ04DEF00-3745"/>
    <m/>
    <m/>
    <m/>
    <m/>
    <m/>
    <m/>
    <m/>
    <m/>
    <m/>
    <m/>
    <m/>
    <s v="PJ04DEF00"/>
    <x v="1"/>
    <s v="software"/>
    <s v="hm_izaki_ki"/>
    <s v="23PF A14é–‹ç™ºå‘ã‘ä¸å…·åˆç®¡ç†_x000d__x000a_23PF Defect management for A14 development_x000d__x000a_"/>
    <m/>
  </r>
  <r>
    <x v="0"/>
    <s v="PJ04DEF00-3803"/>
    <n v="552747"/>
    <s v="[SPCCP] Customization screen is not displayed on CarPlay projection screen when long press &quot;Press and Hold to add&quot; button on MCS while Siri is initiated "/>
    <s v="kpt_patil_di"/>
    <x v="13"/>
    <s v="CLOSED"/>
    <x v="656"/>
    <x v="1"/>
    <s v="LRT -&gt; Out-of-Test Case Detection"/>
    <s v="30AX_MP_triage"/>
    <s v="30AX_MP_triage_SWPL_approve"/>
    <s v="A13LegacyDefect"/>
    <s v="DVT_OutOfScope"/>
    <s v="KPIT_WK28_Out"/>
    <s v="KPIT_WK28_Planned"/>
    <s v="R1408_LRT"/>
    <s v="SPL_KPIT"/>
    <s v="T90X"/>
    <m/>
    <m/>
    <m/>
    <m/>
    <m/>
    <m/>
    <m/>
    <m/>
    <m/>
    <m/>
    <m/>
    <m/>
    <s v="PJ04DEF00"/>
    <x v="1"/>
    <s v="software"/>
    <s v="hm_izaki_ki"/>
    <s v="23PF A14é–‹ç™ºå‘ã‘ä¸å…·åˆç®¡ç†_x000d__x000a_23PF Defect management for A14 development_x000d__x000a_"/>
    <m/>
  </r>
  <r>
    <x v="0"/>
    <s v="PJ04DEF00-3781"/>
    <n v="551993"/>
    <s v="[CarMediaApp] Header button options are not displayed on &quot;News&quot; app screen after Factory Data Reset"/>
    <s v="kpt_patil_di"/>
    <x v="13"/>
    <s v="CLOSED"/>
    <x v="657"/>
    <x v="1"/>
    <s v="LRT -&gt; Out-of-Test Case Detection"/>
    <s v="&lt;KPIT&gt;Analyzed"/>
    <s v="30AX_MP_triage"/>
    <s v="30AX_MP_triage_SWPL_approve"/>
    <s v="3PA"/>
    <s v="3PA_KPIT_Out"/>
    <s v="A13LegacyDefect"/>
    <s v="DVT_OutOfScope"/>
    <s v="KPIT_WK27_Out"/>
    <s v="KPIT_WK28_Out"/>
    <s v="KPIT_WK28_Planned"/>
    <s v="R1408_LRT"/>
    <s v="T90X"/>
    <m/>
    <m/>
    <m/>
    <m/>
    <m/>
    <m/>
    <m/>
    <m/>
    <m/>
    <s v="PJ04DEF00"/>
    <x v="1"/>
    <s v="software"/>
    <s v="hm_izaki_ki"/>
    <s v="23PF A14é–‹ç™ºå‘ã‘ä¸å…·åˆç®¡ç†_x000d__x000a_23PF Defect management for A14 development_x000d__x000a_"/>
    <m/>
  </r>
  <r>
    <x v="0"/>
    <s v="PJ04DEF00-3780"/>
    <n v="551924"/>
    <s v="[IDS] &quot;Switching to Individual Mode&quot; popup is not displayed on Individual Mode screen when CAN signal &quot;C_IMG_IDS_GRP_B1_MODE=15&quot; is sent to ICB"/>
    <s v="kpt_gahile_pr"/>
    <x v="10"/>
    <s v="CLOSED"/>
    <x v="658"/>
    <x v="1"/>
    <s v="LRT -&gt; Single-Function Test"/>
    <s v="3BHA"/>
    <s v="A13_A14_OSV"/>
    <s v="A14_OSV"/>
    <s v="A14NL_ISSUE"/>
    <s v="A14OSV_INFLOW_WK25"/>
    <s v="A14OSV_MP_triage_to_su1"/>
    <s v="A14OSV_OUTFLOW_WK37"/>
    <s v="OSV_DVT_OutOfScope"/>
    <s v="R7411_LRT"/>
    <s v="SourceoftheSameCaseID:PJ04DEF00-5062"/>
    <s v="åŒä»¶_Wonâ€™tFix"/>
    <m/>
    <m/>
    <m/>
    <m/>
    <m/>
    <m/>
    <m/>
    <m/>
    <m/>
    <m/>
    <s v="PJ04DEF00"/>
    <x v="1"/>
    <s v="software"/>
    <s v="hm_izaki_ki"/>
    <s v="23PF A14é–‹ç™ºå‘ã‘ä¸å…·åˆç®¡ç†_x000d__x000a_23PF Defect management for A14 development_x000d__x000a_"/>
    <m/>
  </r>
  <r>
    <x v="0"/>
    <s v="PJ04DEF00-3750"/>
    <n v="551707"/>
    <s v="[MCS] Bluetooth Audio app shortcut in MCS is not retaining in selected(Highlighted) state while transition to Bluetooth settings screen from Bluetooth audio app"/>
    <s v="kpt_yadav_sa"/>
    <x v="15"/>
    <s v="BLOCK FIXING VALIDATION"/>
    <x v="659"/>
    <x v="2"/>
    <s v="LRT -&gt; Out-of-Test Case Detection"/>
    <s v="3BMA"/>
    <s v="A13_A14_OSV"/>
    <s v="A13LegacyDefect"/>
    <s v="A14_OSV"/>
    <s v="A14NL_ISSUE"/>
    <s v="A14OSV_INFLOW_WK24"/>
    <s v="A14OSV_OUTFLOW_WK28"/>
    <s v="A14SU1_triage_to_su3"/>
    <s v="R7411_LRT"/>
    <s v="SourceoftheSameCaseID:PJ04DEF00-4259"/>
    <m/>
    <m/>
    <m/>
    <m/>
    <m/>
    <m/>
    <m/>
    <m/>
    <m/>
    <m/>
    <m/>
    <s v="PJ04DEF00"/>
    <x v="1"/>
    <s v="software"/>
    <s v="hm_izaki_ki"/>
    <s v="23PF A14é–‹ç™ºå‘ã‘ä¸å…·åˆç®¡ç†_x000d__x000a_23PF Defect management for A14 development_x000d__x000a_"/>
    <m/>
  </r>
  <r>
    <x v="0"/>
    <s v="PJ04DEF00-3745"/>
    <n v="551544"/>
    <s v="[CarMediaApp] News app Setting icon is not visible and operable on header on News app screen when audio sources changed"/>
    <s v="kpt_patil_di"/>
    <x v="13"/>
    <s v="CLOSED"/>
    <x v="660"/>
    <x v="1"/>
    <s v="LRT -&gt; Out-of-Test Case Detection"/>
    <s v="&lt;KPIT&gt;Analyzed"/>
    <s v="30AX_MP_triage"/>
    <s v="30AX_MP_triage_SWPL_approve"/>
    <s v="3PA"/>
    <s v="3PA_KPIT_Out"/>
    <s v="A14OSV_SourceoftheSameCase"/>
    <s v="DVT_InScope"/>
    <s v="DVT_KPIT_ConfirmationOK"/>
    <s v="KPIT_CR_Impact"/>
    <s v="KPIT_WK27_Out"/>
    <s v="KPIT_WK27_Planned"/>
    <s v="KPIT_WK28_Out"/>
    <s v="KPIT_WK28_Planned"/>
    <s v="R1408_LRT"/>
    <s v="T90X"/>
    <m/>
    <m/>
    <m/>
    <m/>
    <m/>
    <m/>
    <s v="PJ04DEF00"/>
    <x v="1"/>
    <s v="software"/>
    <s v="hm_izaki_ki"/>
    <s v="23PF A14é–‹ç™ºå‘ã‘ä¸å…·åˆç®¡ç†_x000d__x000a_23PF Defect management for A14 development_x000d__x000a_"/>
    <m/>
  </r>
  <r>
    <x v="0"/>
    <s v="PJ04DEF00-3729"/>
    <n v="551210"/>
    <s v="[HFT] Notification with Text &quot;Tap the green status area to check the call information&quot; is displayed in 3 lines on B-zone after selecting &quot;Back&quot; button from MCS while the incoming call is received on ICB(In-Ringing)"/>
    <s v="kpt_gaikwad_pr"/>
    <x v="5"/>
    <s v="CLOSED"/>
    <x v="661"/>
    <x v="2"/>
    <s v="LRT -&gt; Out-of-Test Case Detection"/>
    <s v="3BMA"/>
    <s v="A13_A14_OSV"/>
    <s v="A13LegacyDefect"/>
    <s v="A14_OSV"/>
    <s v="A14NL_ISSUE"/>
    <s v="A14OSV_INFLOW_WK24"/>
    <s v="A14OSV_OUTFLOW_WK31"/>
    <s v="OSV_DVT_OutOfScope"/>
    <s v="R7411_LRT"/>
    <s v="SourceoftheSameCaseID:PJ04DEF00-4833"/>
    <s v="åŒä»¶_Wonâ€™tFix"/>
    <m/>
    <m/>
    <m/>
    <m/>
    <m/>
    <m/>
    <m/>
    <m/>
    <m/>
    <m/>
    <s v="PJ04DEF00"/>
    <x v="1"/>
    <s v="software"/>
    <s v="hm_izaki_ki"/>
    <s v="23PF A14é–‹ç™ºå‘ã‘ä¸å…·åˆç®¡ç†_x000d__x000a_23PF Defect management for A14 development_x000d__x000a_"/>
    <m/>
  </r>
  <r>
    <x v="0"/>
    <s v="PJ04DEF00-3712"/>
    <n v="550725"/>
    <s v="[HAC] Alexa transiting to &quot;Speaking&quot; state and Alexa search result screen is displayed when tapped on &quot;Home&quot; button on MCS while Alexa session is in progress"/>
    <s v="kpt_lucky_md"/>
    <x v="8"/>
    <s v="CLOSED"/>
    <x v="662"/>
    <x v="1"/>
    <s v="LRT -&gt; Single-Function Test"/>
    <s v="3BMA"/>
    <s v="A13_A14_OSV"/>
    <s v="A14_OSV"/>
    <s v="A14NL_ISSUE"/>
    <s v="A14OSV_INFLOW_WK25"/>
    <s v="A14OSV_OUTFLOW_WK28"/>
    <s v="closed"/>
    <s v="Fix:As-Is"/>
    <s v="OSV_DVT_OutOfScope"/>
    <s v="R7411_LRT"/>
    <s v="SourceoftheSameCaseID:PJ04DEF00-4282"/>
    <s v="åŒä»¶_Wonâ€™t"/>
    <s v="åŒä»¶_Wonâ€™tFix"/>
    <m/>
    <m/>
    <m/>
    <m/>
    <m/>
    <m/>
    <m/>
    <m/>
    <s v="PJ04DEF00"/>
    <x v="1"/>
    <s v="software"/>
    <s v="hm_izaki_ki"/>
    <s v="23PF A14é–‹ç™ºå‘ã‘ä¸å…·åˆç®¡ç†_x000d__x000a_23PF Defect management for A14 development_x000d__x000a_"/>
    <m/>
  </r>
  <r>
    <x v="0"/>
    <s v="PJ04DEF00-3632"/>
    <n v="550039"/>
    <s v="[BOOT] Android Auto playback screen is displayed when ACC cycle is performed while FM main screen is active"/>
    <s v="kpt_lucky_md"/>
    <x v="8"/>
    <s v="CLOSED"/>
    <x v="663"/>
    <x v="1"/>
    <s v="LRT -&gt; Out-of-Test Case Detection"/>
    <s v="3BMA"/>
    <s v="A13_A14_OSV"/>
    <s v="A14_OSV"/>
    <s v="A14NL_ISSUE"/>
    <s v="A14OSV_INFLOW_WK24"/>
    <s v="A14OSV_OUTFLOW_WK25"/>
    <s v="External_Factor"/>
    <s v="OSV_DVT_OutOfScope"/>
    <s v="R7411_LRT"/>
    <s v="SourceoftheSameCaseID:PJ04DEF00-3486"/>
    <s v="åŒä»¶_Wonâ€™tFix"/>
    <m/>
    <m/>
    <m/>
    <m/>
    <m/>
    <m/>
    <m/>
    <m/>
    <m/>
    <m/>
    <s v="PJ04DEF00"/>
    <x v="1"/>
    <s v="software"/>
    <s v="hm_izaki_ki"/>
    <s v="23PF A14é–‹ç™ºå‘ã‘ä¸å…·åˆç®¡ç†_x000d__x000a_23PF Defect management for A14 development_x000d__x000a_"/>
    <m/>
  </r>
  <r>
    <x v="0"/>
    <s v="PJ04DEF00-3622"/>
    <n v="550118"/>
    <s v="[AC] Google Play Store home screen continues to display when profile logout on Play Store is performed"/>
    <s v="kpt_tehra_ma"/>
    <x v="0"/>
    <s v="CLOSED"/>
    <x v="664"/>
    <x v="2"/>
    <s v="LRT -&gt; Out-of-Test Case Detection"/>
    <s v="3BMA"/>
    <s v="A13_A14_OSV"/>
    <s v="A14_OSV"/>
    <s v="A14NL_ISSUE"/>
    <s v="A14OSV_INFLOW_WK24"/>
    <s v="A14OSV_OUTFLOW_WK25"/>
    <s v="Correspondence"/>
    <s v="DVT_OutOfScope"/>
    <s v="External"/>
    <s v="Fix:ICB"/>
    <s v="R7411_LRT"/>
    <s v="SourceoftheSameCaseID:PJ04DEF00-3281"/>
    <s v="åŒä»¶_Wonâ€™t"/>
    <m/>
    <m/>
    <m/>
    <m/>
    <m/>
    <m/>
    <m/>
    <m/>
    <s v="PJ04DEF00"/>
    <x v="1"/>
    <s v="software"/>
    <s v="hm_izaki_ki"/>
    <s v="23PF A14é–‹ç™ºå‘ã‘ä¸å…·åˆç®¡ç†_x000d__x000a_23PF Defect management for A14 development_x000d__x000a_"/>
    <m/>
  </r>
  <r>
    <x v="0"/>
    <s v="PJ04DEF00-3558"/>
    <n v="548737"/>
    <s v="[SPCAA] Android Auto projection screen is automatically launching after sometime  when selecting Home button from MCS while &quot;Wi-Fi&quot; setting screen is active"/>
    <s v="kpt_walke_sh"/>
    <x v="11"/>
    <s v="CLOSED"/>
    <x v="665"/>
    <x v="1"/>
    <s v="LRT -&gt; Functional Composite Test"/>
    <s v="30AA"/>
    <s v="A12_A14_OSV"/>
    <s v="A14_OSV"/>
    <s v="A14NL_ISSUE"/>
    <s v="A14OSV_INFLOW_WK24"/>
    <s v="A14OSV_OUTFLOW_WK25"/>
    <s v="OSV_DVT_OutOfScope"/>
    <s v="R7402_LRT"/>
    <m/>
    <m/>
    <m/>
    <m/>
    <m/>
    <m/>
    <m/>
    <m/>
    <m/>
    <m/>
    <m/>
    <m/>
    <m/>
    <s v="PJ04DEF00"/>
    <x v="1"/>
    <s v="software"/>
    <s v="hm_izaki_ki"/>
    <s v="23PF A14é–‹ç™ºå‘ã‘ä¸å…·åˆç®¡ç†_x000d__x000a_23PF Defect management for A14 development_x000d__x000a_"/>
    <m/>
  </r>
  <r>
    <x v="0"/>
    <s v="PJ04DEF00-3525"/>
    <n v="548059"/>
    <s v="[USB] Video frame changes automatically after sometime when video is in paused state"/>
    <s v="kpt_kumar_pi"/>
    <x v="1"/>
    <s v="CLOSED"/>
    <x v="666"/>
    <x v="2"/>
    <s v="LRT -&gt; Out-of-Test Case Detection"/>
    <s v="30AA"/>
    <s v="A12_A14_OSV"/>
    <s v="A13LegacyDefect"/>
    <s v="A14_OSV"/>
    <s v="A14NL_ISSUE"/>
    <s v="A14OSV_INFLOW_WK23"/>
    <s v="A14OSV_OUTFLOW_WK25"/>
    <s v="KPIT_WK25_Out"/>
    <s v="OSV_DVT_OutOfScope"/>
    <s v="R7402_LRT"/>
    <s v="SourceoftheSameCaseID:PJ04DEF00-3710"/>
    <s v="åŒä»¶_Wonâ€™tFix"/>
    <m/>
    <m/>
    <m/>
    <m/>
    <m/>
    <m/>
    <m/>
    <m/>
    <m/>
    <s v="PJ04DEF00"/>
    <x v="1"/>
    <s v="software"/>
    <s v="hm_izaki_ki"/>
    <s v="23PF A14é–‹ç™ºå‘ã‘ä¸å…·åˆç®¡ç†_x000d__x000a_23PF Defect management for A14 development_x000d__x000a_"/>
    <m/>
  </r>
  <r>
    <x v="0"/>
    <s v="PJ04DEF00-3523"/>
    <n v="547756"/>
    <s v="[BTA] BTA song list sequence(sorting) is not displayed same as device side"/>
    <s v="kpt_kumar_pi"/>
    <x v="1"/>
    <s v="CLOSED"/>
    <x v="667"/>
    <x v="1"/>
    <s v="LRT -&gt; Single-Function Test"/>
    <s v="30AA"/>
    <s v="A12_A14_OSV"/>
    <s v="A14_OSV"/>
    <s v="A14NL_ISSUE"/>
    <s v="A14OSV_INFLOW_WK23"/>
    <s v="A14OSV_OUTFLOW_WK34"/>
    <s v="A14SU1_triage_not_applicable"/>
    <s v="KPIT_Export"/>
    <s v="KPIT_WK34_Out"/>
    <s v="OSV_DVT_OutOfScope"/>
    <s v="R7402_LRT"/>
    <s v="åŒä»¶_Wonâ€™tFix"/>
    <m/>
    <m/>
    <m/>
    <m/>
    <m/>
    <m/>
    <m/>
    <m/>
    <m/>
    <s v="PJ04DEF00"/>
    <x v="1"/>
    <s v="software"/>
    <s v="hm_izaki_ki"/>
    <s v="23PF A14é–‹ç™ºå‘ã‘ä¸å…·åˆç®¡ç†_x000d__x000a_23PF Defect management for A14 development_x000d__x000a_"/>
    <m/>
  </r>
  <r>
    <x v="0"/>
    <s v="PJ04DEF00-3515"/>
    <n v="547207"/>
    <s v="[Personal Setting] Vehicle personal setting for HVAC Passenger seat temperature â€‹â€‹is set to current value for User1 profile, when an error condition is performed"/>
    <s v="kpt_gaikwad_pr"/>
    <x v="5"/>
    <s v="CLOSED"/>
    <x v="668"/>
    <x v="2"/>
    <s v="LRT -&gt; Single-Function Test"/>
    <s v="30AA"/>
    <s v="A12_A14_OSV"/>
    <s v="A14_OSV"/>
    <s v="A14NL_ISSUE"/>
    <s v="A14OSV_INFLOW_WK23"/>
    <s v="A14OSV_OUTFLOW_WK24"/>
    <s v="OSV_DVT_OutOfScope"/>
    <s v="R7402_LRT"/>
    <s v="SourceoftheSameCaseID:PJ04DEF00-2983"/>
    <s v="åŒä»¶_Wonâ€™tFix"/>
    <m/>
    <m/>
    <m/>
    <m/>
    <m/>
    <m/>
    <m/>
    <m/>
    <m/>
    <m/>
    <m/>
    <s v="PJ04DEF00"/>
    <x v="1"/>
    <s v="software"/>
    <s v="hm_izaki_ki"/>
    <s v="23PF A14é–‹ç™ºå‘ã‘ä¸å…·åˆç®¡ç†_x000d__x000a_23PF Defect management for A14 development_x000d__x000a_"/>
    <m/>
  </r>
  <r>
    <x v="0"/>
    <s v="PJ04DEF00-3382"/>
    <n v="541052"/>
    <s v="[SPCCP] Black screen is displayed for a moment after receiving incoming call while Bass/Mid/Treble screen is active"/>
    <s v="kpt_lucky_md"/>
    <x v="8"/>
    <s v="CLOSED"/>
    <x v="669"/>
    <x v="1"/>
    <s v="LRT -&gt; Out-of-Test Case Detection"/>
    <s v="30AA"/>
    <s v="A14OSV_SourceoftheSameCase"/>
    <s v="DVT_OutOfScope"/>
    <s v="External_Factor"/>
    <s v="KPIT_WK23_Out"/>
    <s v="KPIT_WK23_Planned"/>
    <s v="R1407_LRT"/>
    <m/>
    <m/>
    <m/>
    <m/>
    <m/>
    <m/>
    <m/>
    <m/>
    <m/>
    <m/>
    <m/>
    <m/>
    <m/>
    <m/>
    <s v="PJ04DEF00"/>
    <x v="1"/>
    <s v="software"/>
    <s v="hm_izaki_ki"/>
    <s v="23PF A14é–‹ç™ºå‘ã‘ä¸å…·åˆç®¡ç†_x000d__x000a_23PF Defect management for A14 development_x000d__x000a_"/>
    <m/>
  </r>
  <r>
    <x v="0"/>
    <s v="PJ04DEF00-3281"/>
    <n v="535348"/>
    <s v="[AC] Play Store app Landing page is displayed instead of Google playstore Sign-in screen when profile is Logged-out"/>
    <s v="kpt_thombare_ap"/>
    <x v="9"/>
    <s v="CLOSED"/>
    <x v="670"/>
    <x v="1"/>
    <s v="LRT -&gt; Out-of-Test Case Detection"/>
    <s v="A14OSV_SourceoftheSameCase"/>
    <s v="DVT_OutOfScope"/>
    <s v="External_Factor"/>
    <s v="KPIT_WK28_Out"/>
    <s v="R1407_LRT"/>
    <s v="T90X"/>
    <m/>
    <m/>
    <m/>
    <m/>
    <m/>
    <m/>
    <m/>
    <m/>
    <m/>
    <m/>
    <m/>
    <m/>
    <m/>
    <m/>
    <m/>
    <s v="PJ04DEF00"/>
    <x v="1"/>
    <s v="software"/>
    <s v="hm_izaki_ki"/>
    <s v="23PF A14é–‹ç™ºå‘ã‘ä¸å…·åˆç®¡ç†_x000d__x000a_23PF Defect management for A14 development_x000d__x000a_"/>
    <m/>
  </r>
  <r>
    <x v="0"/>
    <s v="PJ04DEF00-3233"/>
    <n v="534151"/>
    <s v="[AC] &quot;Google Play Protect&quot; Notification is not functional after selecting from Notification list screen"/>
    <s v="kpt_tehra_ma"/>
    <x v="0"/>
    <s v="CLOSED"/>
    <x v="671"/>
    <x v="1"/>
    <s v="OBU for OSV"/>
    <s v="30AA"/>
    <s v="A12_A14_OSV"/>
    <s v="A14OSV_INFLOW_WK20"/>
    <s v="A14OSV_OUTFLOW_WK25"/>
    <s v="OSV_DVT_OutOfScope"/>
    <m/>
    <m/>
    <m/>
    <m/>
    <m/>
    <m/>
    <m/>
    <m/>
    <m/>
    <m/>
    <m/>
    <m/>
    <m/>
    <m/>
    <m/>
    <m/>
    <s v="PJ04DEF00"/>
    <x v="1"/>
    <s v="software"/>
    <s v="hm_izaki_ki"/>
    <s v="23PF A14é–‹ç™ºå‘ã‘ä¸å…·åˆç®¡ç†_x000d__x000a_23PF Defect management for A14 development_x000d__x000a_"/>
    <m/>
  </r>
  <r>
    <x v="0"/>
    <s v="PJ04DEF00-3232"/>
    <n v="534137"/>
    <s v="[IVI] Application icons are not visible properly on App Info screen"/>
    <s v="kpt_tehra_ma"/>
    <x v="0"/>
    <s v="CLOSED"/>
    <x v="672"/>
    <x v="2"/>
    <s v="OBU for OSV"/>
    <s v="30AA"/>
    <s v="A12_A14_OSV"/>
    <s v="A13LegacyDefect"/>
    <s v="A14NL_ISSUE"/>
    <s v="A14OSV_INFLOW_WK20"/>
    <s v="A14OSV_OUTFLOW_WK23"/>
    <s v="KPIT_WK43_Out"/>
    <s v="OSV_DVT_OutOfScope"/>
    <s v="SourceoftheSameCaseID:PJ04DEF00-3030"/>
    <s v="åŒä»¶_Wonâ€™tFix"/>
    <m/>
    <m/>
    <m/>
    <m/>
    <m/>
    <m/>
    <m/>
    <m/>
    <m/>
    <m/>
    <m/>
    <s v="PJ04DEF00"/>
    <x v="1"/>
    <s v="software"/>
    <s v="hm_izaki_ki"/>
    <s v="23PF A14é–‹ç™ºå‘ã‘ä¸å…·åˆç®¡ç†_x000d__x000a_23PF Defect management for A14 development_x000d__x000a_"/>
    <m/>
  </r>
  <r>
    <x v="0"/>
    <s v="PJ04DEF00-3225"/>
    <n v="534106"/>
    <s v="[Personal Setting] &quot;Tap to load your Vehicle settings&quot; notification is not displayed in notification list when Cold start is performed while the vehicle PS held by the PS function and the current value of the vehicle is different for Door Lock function"/>
    <s v="kpt_gaikwad_pr"/>
    <x v="5"/>
    <s v="CLOSED"/>
    <x v="673"/>
    <x v="1"/>
    <s v="OBU for OSV -&gt; LRT"/>
    <s v="30AY"/>
    <s v="A12_A14_OSV"/>
    <s v="A14NL_ISSUE"/>
    <s v="A14OSV_INFLOW_WK20"/>
    <s v="A14OSV_OUTFLOW_WK21"/>
    <s v="OSV_DVT_InScope"/>
    <s v="OSVDVT_ConfirmationNG"/>
    <s v="PersonalSettingV4"/>
    <m/>
    <m/>
    <m/>
    <m/>
    <m/>
    <m/>
    <m/>
    <m/>
    <m/>
    <m/>
    <m/>
    <m/>
    <m/>
    <s v="PJ04DEF00"/>
    <x v="1"/>
    <s v="software"/>
    <s v="hm_izaki_ki"/>
    <s v="23PF A14é–‹ç™ºå‘ã‘ä¸å…·åˆç®¡ç†_x000d__x000a_23PF Defect management for A14 development_x000d__x000a_"/>
    <m/>
  </r>
  <r>
    <x v="0"/>
    <s v="PJ04DEF00-3223"/>
    <n v="534002"/>
    <s v="[HED]&quot;Active Driver&quot; image is not displayed on Header for 12.3-inch display"/>
    <s v="kpt_joarder_so"/>
    <x v="2"/>
    <s v="BLOCK FIXING VALIDATION"/>
    <x v="674"/>
    <x v="1"/>
    <s v="OBU for OSV -&gt; LRT"/>
    <s v="30AA"/>
    <s v="A12_A14_OSV"/>
    <s v="A14NL_ISSUE"/>
    <s v="A14OSV_INFLOW_WK20"/>
    <s v="A14OSV_OUTFLOW_WK22"/>
    <s v="SourceoftheSameCaseID:PJ04DEF00-3029"/>
    <m/>
    <m/>
    <m/>
    <m/>
    <m/>
    <m/>
    <m/>
    <m/>
    <m/>
    <m/>
    <m/>
    <m/>
    <m/>
    <m/>
    <m/>
    <s v="PJ04DEF00"/>
    <x v="1"/>
    <s v="software"/>
    <s v="hm_izaki_ki"/>
    <s v="23PF A14é–‹ç™ºå‘ã‘ä¸å…·åˆç®¡ç†_x000d__x000a_23PF Defect management for A14 development_x000d__x000a_"/>
    <m/>
  </r>
  <r>
    <x v="0"/>
    <s v="PJ04DEF00-3219"/>
    <n v="533851"/>
    <s v="[IVI] Dangerous permission popup flickers when selecting &quot;Allow&quot; from AOSP standard permission setting screen"/>
    <s v="kpt_tehra_ma"/>
    <x v="0"/>
    <s v="CLOSED"/>
    <x v="675"/>
    <x v="2"/>
    <s v="OBU for OSV"/>
    <s v="30AA"/>
    <s v="A12_A14_OSV"/>
    <s v="A13LegacyDefect"/>
    <s v="A14NL_ISSUE"/>
    <s v="A14OSV_INFLOW_WK20"/>
    <s v="A14OSV_OUTFLOW_WK23"/>
    <s v="Case"/>
    <s v="Fix:Closed"/>
    <s v="KPIT_2026_WK04_Out"/>
    <s v="OSV_DVT_OutOfScope"/>
    <s v="Same"/>
    <s v="the"/>
    <s v="åŒä»¶_Wonâ€™t"/>
    <s v="åŒä»¶_Wonâ€™tFix"/>
    <m/>
    <m/>
    <m/>
    <m/>
    <m/>
    <m/>
    <m/>
    <s v="PJ04DEF00"/>
    <x v="1"/>
    <s v="software"/>
    <s v="hm_izaki_ki"/>
    <s v="23PF A14é–‹ç™ºå‘ã‘ä¸å…·åˆç®¡ç†_x000d__x000a_23PF Defect management for A14 development_x000d__x000a_"/>
    <m/>
  </r>
  <r>
    <x v="0"/>
    <s v="PJ04DEF00-3218"/>
    <n v="533901"/>
    <s v="[VEH] Black screen is displayed in place of 3D vehicle image on Vehicle customization menu screen when Google Assistant is initiated through MCS"/>
    <s v="kpt_reddimalla_pr"/>
    <x v="15"/>
    <s v="CLOSED"/>
    <x v="676"/>
    <x v="2"/>
    <s v="OBU for OSV"/>
    <s v="30AA"/>
    <s v="A12_A14_OSV"/>
    <s v="A13LegacyDefect"/>
    <s v="A14NL_ISSUE"/>
    <s v="A14OSV_INFLOW_WK20"/>
    <s v="A14OSV_OUTFLOW_WK24"/>
    <s v="closed"/>
    <s v="Fix:As-Is"/>
    <s v="KPIT_WK46_Out"/>
    <s v="OSV_DVT_OutOfScope"/>
    <s v="SourceoftheSameCaseID:PJ04DEF00-3189"/>
    <s v="åŒä»¶_Wonâ€™t"/>
    <s v="åŒä»¶_Wonâ€™tFix"/>
    <m/>
    <m/>
    <m/>
    <m/>
    <m/>
    <m/>
    <m/>
    <m/>
    <s v="PJ04DEF00"/>
    <x v="1"/>
    <s v="software"/>
    <s v="hm_izaki_ki"/>
    <s v="23PF A14é–‹ç™ºå‘ã‘ä¸å…·åˆç®¡ç†_x000d__x000a_23PF Defect management for A14 development_x000d__x000a_"/>
    <m/>
  </r>
  <r>
    <x v="0"/>
    <s v="PJ04DEF00-3215"/>
    <n v="533621"/>
    <s v="[SUW] Black screen is displayed on ICB after selecting &quot;Start&quot; button on &quot;Finish profile&quot; screen"/>
    <s v="kpt_pandhare_pr"/>
    <x v="0"/>
    <s v="INVESTIGATING OUTSIDE"/>
    <x v="677"/>
    <x v="0"/>
    <s v="OBU for OSV"/>
    <s v="30AA"/>
    <s v="A12_A14_OSV"/>
    <s v="A14NL_ISSUE"/>
    <s v="A14OSV_INFLOW_WK20"/>
    <s v="A14OSV_OUTFLOW_WK20"/>
    <s v="OBU_to_DEV_Handover_Complete"/>
    <s v="SetupWizard"/>
    <s v="SourceoftheSameCaseID:PJ04DEF00-3201"/>
    <m/>
    <m/>
    <m/>
    <m/>
    <m/>
    <m/>
    <m/>
    <m/>
    <m/>
    <m/>
    <m/>
    <m/>
    <m/>
    <s v="PJ04DEF00"/>
    <x v="1"/>
    <s v="software"/>
    <s v="hm_izaki_ki"/>
    <s v="23PF A14é–‹ç™ºå‘ã‘ä¸å…·åˆç®¡ç†_x000d__x000a_23PF Defect management for A14 development_x000d__x000a_"/>
    <m/>
  </r>
  <r>
    <x v="0"/>
    <s v="PJ04DEF00-3203"/>
    <n v="533426"/>
    <s v="[Personal Setting] Personal Setting value of &quot;Advanced In Lane Driving Setting&quot; for Owner is set to &quot;OFF&quot; when user switching is performed"/>
    <s v="kpt_gaikwad_pr"/>
    <x v="5"/>
    <s v="CLOSED"/>
    <x v="678"/>
    <x v="1"/>
    <s v="OBU for OSV -&gt; LRT"/>
    <s v="30AY"/>
    <s v="A12_A14_OSV"/>
    <s v="A14OSV_INFLOW_WK20"/>
    <s v="A14OSV_OUTFLOW_WK28"/>
    <s v="OSV_DVT_OutOfScope"/>
    <s v="PersonalSettingV4"/>
    <m/>
    <m/>
    <m/>
    <m/>
    <m/>
    <m/>
    <m/>
    <m/>
    <m/>
    <m/>
    <m/>
    <m/>
    <m/>
    <m/>
    <m/>
    <s v="PJ04DEF00"/>
    <x v="1"/>
    <s v="software"/>
    <s v="hm_izaki_ki"/>
    <s v="23PF A14é–‹ç™ºå‘ã‘ä¸å…·åˆç®¡ç†_x000d__x000a_23PF Defect management for A14 development_x000d__x000a_"/>
    <m/>
  </r>
  <r>
    <x v="0"/>
    <s v="PJ04DEF00-3200"/>
    <n v="533404"/>
    <s v="[HAC] Alexa music playback is paused while switching from USB playback screen to Alexa music screen"/>
    <s v="kpt_lucky_md"/>
    <x v="8"/>
    <s v="CLOSED"/>
    <x v="679"/>
    <x v="2"/>
    <s v="OBU for OSV"/>
    <s v="30AA"/>
    <s v="A12_A14_OSV"/>
    <s v="A13LegacyDefect"/>
    <s v="A14NL_ISSUE"/>
    <s v="A14OSV_INFLOW_WK20"/>
    <s v="A14OSV_OUTFLOW_WK24"/>
    <s v="KPIT_2026_WK05_Out"/>
    <s v="OSV_DVT_OutOfScope"/>
    <s v="SourceoftheSameCaseID:PJ04DEF00-2099"/>
    <s v="åŒä»¶_Wonâ€™tFix"/>
    <m/>
    <m/>
    <m/>
    <m/>
    <m/>
    <m/>
    <m/>
    <m/>
    <m/>
    <m/>
    <m/>
    <s v="PJ04DEF00"/>
    <x v="1"/>
    <s v="software"/>
    <s v="hm_izaki_ki"/>
    <s v="23PF A14é–‹ç™ºå‘ã‘ä¸å…·åˆç®¡ç†_x000d__x000a_23PF Defect management for A14 development_x000d__x000a_"/>
    <m/>
  </r>
  <r>
    <x v="0"/>
    <s v="PJ04DEF00-3199"/>
    <n v="533424"/>
    <s v="[Google Assistant] Google Assistant is not initiated from MCS while Alexa is in listening mode"/>
    <s v="kpt_kadam_as"/>
    <x v="8"/>
    <s v="BLOCK FIXING VALIDATION"/>
    <x v="680"/>
    <x v="2"/>
    <s v="OBU for OSV"/>
    <s v="30AA"/>
    <s v="A12_A14_OSV"/>
    <s v="A13LegacyDefect"/>
    <s v="A14NL_ISSUE"/>
    <s v="A14OSV_INFLOW_WK20"/>
    <s v="A14OSV_OUTFLOW_WK23"/>
    <s v="GoogleAssistant"/>
    <s v="SourceoftheSameCaseID:PJ04DEF00-3195"/>
    <m/>
    <m/>
    <m/>
    <m/>
    <m/>
    <m/>
    <m/>
    <m/>
    <m/>
    <m/>
    <m/>
    <m/>
    <m/>
    <s v="PJ04DEF00"/>
    <x v="1"/>
    <s v="software"/>
    <s v="hm_izaki_ki"/>
    <s v="23PF A14é–‹ç™ºå‘ã‘ä¸å…·åˆç®¡ç†_x000d__x000a_23PF Defect management for A14 development_x000d__x000a_"/>
    <m/>
  </r>
  <r>
    <x v="0"/>
    <s v="PJ04DEF00-3195"/>
    <n v="533422"/>
    <s v="[Google Assistant] Google Assistant is not initiated from MCS while Alexa is in listening mode"/>
    <s v="kpt_khanwilkar_aj"/>
    <x v="8"/>
    <s v="[IN WORK]APPLY FOR CLOSE"/>
    <x v="681"/>
    <x v="2"/>
    <s v="LRT -&gt; Out-of-Test Case Detection"/>
    <s v="30AA"/>
    <s v="30AX_MP_triage_to_a14other"/>
    <s v="A13LegacyDefect"/>
    <s v="A14OSV_SourceoftheSameCase"/>
    <s v="DVT_OutOfScope"/>
    <s v="GoogleAssistant"/>
    <s v="KPIT_WK32_Out"/>
    <s v="KPIT_WK32_Planned"/>
    <s v="R1407_LRT"/>
    <m/>
    <m/>
    <m/>
    <m/>
    <m/>
    <m/>
    <m/>
    <m/>
    <m/>
    <m/>
    <m/>
    <m/>
    <s v="PJ04DEF00"/>
    <x v="1"/>
    <s v="software"/>
    <s v="hm_izaki_ki"/>
    <s v="23PF A14é–‹ç™ºå‘ã‘ä¸å…·åˆç®¡ç†_x000d__x000a_23PF Defect management for A14 development_x000d__x000a_"/>
    <m/>
  </r>
  <r>
    <x v="0"/>
    <s v="PJ04DEF00-3191"/>
    <n v="533411"/>
    <s v="[SUW] During Google sign-in, &quot;Something went wrong&quot; is displayed again after selecting &quot;Back&quot; button on &quot;Something went wrong&quot; screen"/>
    <s v="kpt_tehra_ma"/>
    <x v="0"/>
    <s v="CLOSED"/>
    <x v="682"/>
    <x v="2"/>
    <s v="OBU for OSV"/>
    <s v="30AA"/>
    <s v="A12_A14_OSV"/>
    <s v="A14NL_ISSUE"/>
    <s v="A14OSV_INFLOW_WK20"/>
    <s v="A14OSV_OUTFLOW_WK24"/>
    <s v="Fix:According"/>
    <s v="OSV_DVT_OutOfScope"/>
    <s v="specifications"/>
    <s v="to"/>
    <s v="åŒä»¶_Wonâ€™t"/>
    <m/>
    <m/>
    <m/>
    <m/>
    <m/>
    <m/>
    <m/>
    <m/>
    <m/>
    <m/>
    <m/>
    <s v="PJ04DEF00"/>
    <x v="1"/>
    <s v="software"/>
    <s v="hm_izaki_ki"/>
    <s v="23PF A14é–‹ç™ºå‘ã‘ä¸å…·åˆç®¡ç†_x000d__x000a_23PF Defect management for A14 development_x000d__x000a_"/>
    <m/>
  </r>
  <r>
    <x v="0"/>
    <s v="PJ04DEF00-3102"/>
    <n v="531706"/>
    <s v="[SUW] &quot;Finish setting up your profile&quot; notification is displayed three times on the notification list screen"/>
    <s v="kpt_tehra_ma"/>
    <x v="0"/>
    <s v="CLOSED"/>
    <x v="683"/>
    <x v="1"/>
    <s v="OBU for OSV"/>
    <s v="30AA"/>
    <s v="A12_A14_OSV"/>
    <s v="A14OSV_INFLOW_WK19"/>
    <s v="A14OSV_OUTFLOW_WK24"/>
    <s v="OSV_DVT_InScope"/>
    <s v="OSVDVT_ConfirmationOK"/>
    <m/>
    <m/>
    <m/>
    <m/>
    <m/>
    <m/>
    <m/>
    <m/>
    <m/>
    <m/>
    <m/>
    <m/>
    <m/>
    <m/>
    <m/>
    <s v="PJ04DEF00"/>
    <x v="1"/>
    <s v="software"/>
    <s v="hm_izaki_ki"/>
    <s v="23PF A14é–‹ç™ºå‘ã‘ä¸å…·åˆç®¡ç†_x000d__x000a_23PF Defect management for A14 development_x000d__x000a_"/>
    <m/>
  </r>
  <r>
    <x v="0"/>
    <s v="PJ04DEF00-3039"/>
    <n v="531176"/>
    <s v="[WF] Device name is displayed in &quot;Connected Devices&quot; list in Wi-Fi screen even after deleting the device from &quot;Manage Device Connections&quot; screen"/>
    <s v="kpt_lucky_md"/>
    <x v="8"/>
    <s v="CLOSED"/>
    <x v="684"/>
    <x v="1"/>
    <s v="OBU for OSV"/>
    <s v="30AA"/>
    <s v="A12_A14_OSV"/>
    <s v="A13LegacyDefect"/>
    <s v="A14NL_ISSUE"/>
    <s v="A14OSV_INFLOW_WK19"/>
    <s v="A14OSV_INFLOW_WK24"/>
    <s v="A14OSV_OUTFLOW_WK24"/>
    <s v="OSV_DVT_OutOfScope"/>
    <s v="SourceoftheSameCaseID:PJ04DEF00-3037"/>
    <s v="åŒä»¶_Wonâ€™tFix"/>
    <m/>
    <m/>
    <m/>
    <m/>
    <m/>
    <m/>
    <m/>
    <m/>
    <m/>
    <m/>
    <m/>
    <s v="PJ04DEF00"/>
    <x v="1"/>
    <s v="software"/>
    <s v="hm_izaki_ki"/>
    <s v="23PF A14é–‹ç™ºå‘ã‘ä¸å…·åˆç®¡ç†_x000d__x000a_23PF Defect management for A14 development_x000d__x000a_"/>
    <m/>
  </r>
  <r>
    <x v="0"/>
    <s v="PJ04DEF00-3037"/>
    <n v="531175"/>
    <s v="[WF] Device name is displayed in &quot;Connected Devices&quot; list in Wi-Fi screen even after deleting the device from &quot;Manage Device Connections&quot; screen"/>
    <s v="kpt_lucky_md"/>
    <x v="8"/>
    <s v="CLOSED"/>
    <x v="685"/>
    <x v="1"/>
    <s v="LRT -&gt; Out-of-Test Case Detection"/>
    <s v="30AA"/>
    <s v="A13LegacyDefect"/>
    <s v="A14OSV_SourceoftheSameCase"/>
    <s v="DVT_OutOfScope"/>
    <s v="KPIT_WK30_Out"/>
    <s v="KPIT_WK30_Planned"/>
    <s v="R1407_LRT"/>
    <m/>
    <m/>
    <m/>
    <m/>
    <m/>
    <m/>
    <m/>
    <m/>
    <m/>
    <m/>
    <m/>
    <m/>
    <m/>
    <m/>
    <s v="PJ04DEF00"/>
    <x v="1"/>
    <s v="software"/>
    <s v="hm_izaki_ki"/>
    <s v="23PF A14é–‹ç™ºå‘ã‘ä¸å…·åˆç®¡ç†_x000d__x000a_23PF Defect management for A14 development_x000d__x000a_"/>
    <m/>
  </r>
  <r>
    <x v="0"/>
    <s v="PJ04DEF00-3032"/>
    <n v="531059"/>
    <s v="[PKS] Black screen is displayed on A-Zone when Google VR is initiated from steering switch while proximity detection Pop-up is active"/>
    <s v="kpt_mishra_ay"/>
    <x v="6"/>
    <s v="CLOSED"/>
    <x v="686"/>
    <x v="1"/>
    <s v="OBU for OSV -&gt; LRT"/>
    <s v="30AA"/>
    <s v="A12_A14_OSV"/>
    <s v="A14NL_ISSUE"/>
    <s v="A14OSV_INFLOW_WK19"/>
    <s v="A14OSV_OUTFLOW_WK21"/>
    <s v="closed"/>
    <s v="External_Factor"/>
    <s v="Fix:As-Is"/>
    <s v="KPIT_2026_WK04_Out"/>
    <s v="OSV_DVT_OutOfScope"/>
    <s v="SourceoftheSameCaseID:PJ04DEF00-4810"/>
    <s v="åŒä»¶_Wonâ€™t"/>
    <s v="åŒä»¶_Wonâ€™tFix"/>
    <m/>
    <m/>
    <m/>
    <m/>
    <m/>
    <m/>
    <m/>
    <m/>
    <s v="PJ04DEF00"/>
    <x v="1"/>
    <s v="software"/>
    <s v="hm_izaki_ki"/>
    <s v="23PF A14é–‹ç™ºå‘ã‘ä¸å…·åˆç®¡ç†_x000d__x000a_23PF Defect management for A14 development_x000d__x000a_"/>
    <m/>
  </r>
  <r>
    <x v="0"/>
    <s v="PJ04DEF00-3027"/>
    <n v="530887"/>
    <s v="[USB] &quot;Song duration&quot;, &quot;Time remaining in the song&quot; and &quot;Seek bar&quot; are displayed on USB Audio TOP screen when Google Assistant is initiated while &quot;No Device Connected&quot; popup is active"/>
    <s v="kpt_lucky_md"/>
    <x v="8"/>
    <s v="CLOSED"/>
    <x v="687"/>
    <x v="2"/>
    <s v="OBU for OSV"/>
    <s v="30AA"/>
    <s v="A12_A14_OSV"/>
    <s v="A14NL_ISSUE"/>
    <s v="A14OSV_INFLOW_WK19"/>
    <s v="A14OSV_OUTFLOW_WK24"/>
    <s v="OSV_DVT_InScope"/>
    <s v="OSVDVT_ConfirmationOK"/>
    <m/>
    <m/>
    <m/>
    <m/>
    <m/>
    <m/>
    <m/>
    <m/>
    <m/>
    <m/>
    <m/>
    <m/>
    <m/>
    <m/>
    <s v="PJ04DEF00"/>
    <x v="1"/>
    <s v="software"/>
    <s v="hm_izaki_ki"/>
    <s v="23PF A14é–‹ç™ºå‘ã‘ä¸å…·åˆç®¡ç†_x000d__x000a_23PF Defect management for A14 development_x000d__x000a_"/>
    <m/>
  </r>
  <r>
    <x v="0"/>
    <s v="PJ04DEF00-3026"/>
    <n v="530882"/>
    <s v="[SPCAA] Black screen is displayed for a moment after selecting Home button from MCS while Android Auto screen is active"/>
    <s v="kpt_tehra_ma"/>
    <x v="0"/>
    <s v="CLOSED"/>
    <x v="688"/>
    <x v="1"/>
    <s v="OBU for OSV"/>
    <s v="30AA"/>
    <s v="A12_A14_OSV"/>
    <s v="A13LegacyDefect"/>
    <s v="A14NL_ISSUE"/>
    <s v="A14OSV_INFLOW_WK19"/>
    <s v="A14OSV_OUTFLOW_WK23"/>
    <s v="OSV_DVT_OutOfScope"/>
    <s v="SourceoftheSameCaseID:PJ04DEF00-2943"/>
    <s v="åŒä»¶_Wonâ€™tFix"/>
    <m/>
    <m/>
    <m/>
    <m/>
    <m/>
    <m/>
    <m/>
    <m/>
    <m/>
    <m/>
    <m/>
    <m/>
    <s v="PJ04DEF00"/>
    <x v="1"/>
    <s v="software"/>
    <s v="hm_izaki_ki"/>
    <s v="23PF A14é–‹ç™ºå‘ã‘ä¸å…·åˆç®¡ç†_x000d__x000a_23PF Defect management for A14 development_x000d__x000a_"/>
    <m/>
  </r>
  <r>
    <x v="0"/>
    <s v="PJ04DEF00-2986"/>
    <n v="530569"/>
    <s v="[SPCCP] CarPlay projection screen freeze for a moment after disconnecting CarPlay incoming call from ICB"/>
    <s v="kpt_lucky_md"/>
    <x v="8"/>
    <s v="CLOSED"/>
    <x v="689"/>
    <x v="2"/>
    <s v="OBU for OSV"/>
    <s v="30AA"/>
    <s v="3AA"/>
    <s v="A12_A14_OSV"/>
    <s v="A14NL_ISSUE"/>
    <s v="A14OSV_INFLOW_WK19"/>
    <s v="A14OSV_OUTFLOW_WK23"/>
    <s v="closed"/>
    <s v="Fix:As-Is"/>
    <s v="OSV_DVT_OutOfScope"/>
    <s v="SourceoftheSameCaseID:PJ04DEF00-2979"/>
    <s v="åŒä»¶_Wonâ€™t"/>
    <m/>
    <m/>
    <m/>
    <m/>
    <m/>
    <m/>
    <m/>
    <m/>
    <m/>
    <m/>
    <s v="PJ04DEF00"/>
    <x v="1"/>
    <s v="software"/>
    <s v="hm_izaki_ki"/>
    <s v="23PF A14é–‹ç™ºå‘ã‘ä¸å…·åˆç®¡ç†_x000d__x000a_23PF Defect management for A14 development_x000d__x000a_"/>
    <m/>
  </r>
  <r>
    <x v="0"/>
    <s v="PJ04DEF00-2985"/>
    <n v="530483"/>
    <s v="[CarMediaApp] &quot;Radio FM&quot; playback is not resumed after switching profiles from Owner -&gt; User 1 -&gt; Owner"/>
    <s v="kpt_s_vi"/>
    <x v="6"/>
    <s v="BLOCK FIXING VALIDATION"/>
    <x v="690"/>
    <x v="1"/>
    <s v="OBU for OSV -&gt; LRT"/>
    <s v="30AA"/>
    <s v="A12_A14_OSV"/>
    <s v="A14NL_ISSUE"/>
    <s v="A14OSV_INFLOW_WK19"/>
    <s v="A14OSV_OUTFLOW_WK25"/>
    <s v="SourceoftheSameCaseID:PJ04DEF00-3731"/>
    <m/>
    <m/>
    <m/>
    <m/>
    <m/>
    <m/>
    <m/>
    <m/>
    <m/>
    <m/>
    <m/>
    <m/>
    <m/>
    <m/>
    <m/>
    <s v="PJ04DEF00"/>
    <x v="1"/>
    <s v="software"/>
    <s v="hm_izaki_ki"/>
    <s v="23PF A14é–‹ç™ºå‘ã‘ä¸å…·åˆç®¡ç†_x000d__x000a_23PF Defect management for A14 development_x000d__x000a_"/>
    <m/>
  </r>
  <r>
    <x v="0"/>
    <s v="PJ04DEF00-2979"/>
    <n v="530564"/>
    <s v="[SPCCP] CarPlay projection screen freeze for a moment after disconnecting CarPlay incoming call from ICB"/>
    <s v="kpt_lucky_md"/>
    <x v="8"/>
    <s v="CLOSED"/>
    <x v="691"/>
    <x v="2"/>
    <s v="LRT -&gt; Out-of-Test Case Detection"/>
    <s v="30AA"/>
    <s v="A14OSV_SourceoftheSameCase"/>
    <s v="DVT_OutOfScope"/>
    <s v="External_Factor"/>
    <s v="KPIT_WK23_Out"/>
    <s v="KPIT_WK23_Planned"/>
    <s v="R1407_LRT"/>
    <m/>
    <m/>
    <m/>
    <m/>
    <m/>
    <m/>
    <m/>
    <m/>
    <m/>
    <m/>
    <m/>
    <m/>
    <m/>
    <m/>
    <s v="PJ04DEF00"/>
    <x v="1"/>
    <s v="software"/>
    <s v="hm_izaki_ki"/>
    <s v="23PF A14é–‹ç™ºå‘ã‘ä¸å…·åˆç®¡ç†_x000d__x000a_23PF Defect management for A14 development_x000d__x000a_"/>
    <m/>
  </r>
  <r>
    <x v="0"/>
    <s v="PJ04DEF00-2952"/>
    <n v="530422"/>
    <s v="[SPCAA] Android Auto projection screen is displayed for few seconds when Android Auto device is Power OFF while Android Auto device connected via USB"/>
    <s v="kpt_gaikwad_pr"/>
    <x v="5"/>
    <s v="CLOSED"/>
    <x v="692"/>
    <x v="2"/>
    <s v="OBU for OSV"/>
    <s v="30AA"/>
    <s v="A12_A14_OSV"/>
    <s v="A14NL_ISSUE"/>
    <s v="A14OSV_INFLOW_WK18"/>
    <s v="A14OSV_OUTFLOW_WK23"/>
    <s v="closed"/>
    <s v="Fix:As-Is"/>
    <s v="OSV_DVT_OutOfScope"/>
    <s v="åŒä»¶_Wonâ€™t"/>
    <m/>
    <m/>
    <m/>
    <m/>
    <m/>
    <m/>
    <m/>
    <m/>
    <m/>
    <m/>
    <m/>
    <m/>
    <s v="PJ04DEF00"/>
    <x v="1"/>
    <s v="software"/>
    <s v="hm_izaki_ki"/>
    <s v="23PF A14é–‹ç™ºå‘ã‘ä¸å…·åˆç®¡ç†_x000d__x000a_23PF Defect management for A14 development_x000d__x000a_"/>
    <m/>
  </r>
  <r>
    <x v="0"/>
    <s v="PJ04DEF00-2950"/>
    <n v="530420"/>
    <s v="[AMFM] FM Direct Tune screen number keys(1,8,9) are active when Lane Watch Camera interruption is released while current frequency in input area is not highlighted"/>
    <s v="kpt_walke_sh"/>
    <x v="11"/>
    <s v="CLOSED"/>
    <x v="693"/>
    <x v="2"/>
    <s v="OBU for OSV"/>
    <s v="30AA"/>
    <s v="A12_A14_OSV"/>
    <s v="A14NL_ISSUE"/>
    <s v="A14OSV_INFLOW_WK19"/>
    <s v="A14OSV_OUTFLOW_WK24"/>
    <s v="OSV_DVT_OutOfScope"/>
    <s v="SourceoftheSameCaseID:PJ04DEF00-2946"/>
    <s v="åŒä»¶_Wonâ€™tFix"/>
    <m/>
    <m/>
    <m/>
    <m/>
    <m/>
    <m/>
    <m/>
    <m/>
    <m/>
    <m/>
    <m/>
    <m/>
    <m/>
    <s v="PJ04DEF00"/>
    <x v="1"/>
    <s v="software"/>
    <s v="hm_izaki_ki"/>
    <s v="23PF A14é–‹ç™ºå‘ã‘ä¸å…·åˆç®¡ç†_x000d__x000a_23PF Defect management for A14 development_x000d__x000a_"/>
    <m/>
  </r>
  <r>
    <x v="0"/>
    <s v="PJ04DEF00-2949"/>
    <n v="530419"/>
    <s v="[SPCAA] Android Auto projection screen is displayed for few seconds when Android Auto device is Power OFF while Android Auto device connected via USB"/>
    <s v="kpt_gaikwad_pr"/>
    <x v="5"/>
    <s v="CLOSED"/>
    <x v="694"/>
    <x v="2"/>
    <s v="LRT -&gt; Out-of-Test Case Detection"/>
    <s v="30AA"/>
    <s v="DVT_OutOfScope"/>
    <s v="R1407_LRT"/>
    <s v="ç«¯æœ«å•é¡Œ"/>
    <m/>
    <m/>
    <m/>
    <m/>
    <m/>
    <m/>
    <m/>
    <m/>
    <m/>
    <m/>
    <m/>
    <m/>
    <m/>
    <m/>
    <m/>
    <m/>
    <m/>
    <s v="PJ04DEF00"/>
    <x v="1"/>
    <s v="software"/>
    <s v="hm_izaki_ki"/>
    <s v="23PF A14é–‹ç™ºå‘ã‘ä¸å…·åˆç®¡ç†_x000d__x000a_23PF Defect management for A14 development_x000d__x000a_"/>
    <m/>
  </r>
  <r>
    <x v="0"/>
    <s v="PJ04DEF00-2946"/>
    <n v="530416"/>
    <s v="[AMFM] FM Direct Tune screen number keys(1,8,9) are active when Lane Watch Camera interruption is released while current frequency in input area is not highlighted"/>
    <s v="kpt_walke_sh"/>
    <x v="11"/>
    <s v="CLOSED"/>
    <x v="695"/>
    <x v="2"/>
    <s v="LRT -&gt; Out-of-Test Case Detection"/>
    <s v="30AA"/>
    <s v="30AX_MP_triage_to_26PF"/>
    <s v="A13LegacyDefect"/>
    <s v="A14OSV_SourceoftheSameCase"/>
    <s v="DVT_OutOfScope"/>
    <s v="KPIT_WK34_Planned"/>
    <s v="KPIT_WK37_Out"/>
    <s v="R1407_LRT"/>
    <m/>
    <m/>
    <m/>
    <m/>
    <m/>
    <m/>
    <m/>
    <m/>
    <m/>
    <m/>
    <m/>
    <m/>
    <m/>
    <s v="PJ04DEF00"/>
    <x v="1"/>
    <s v="software"/>
    <s v="hm_izaki_ki"/>
    <s v="23PF A14é–‹ç™ºå‘ã‘ä¸å…·åˆç®¡ç†_x000d__x000a_23PF Defect management for A14 development_x000d__x000a_"/>
    <m/>
  </r>
  <r>
    <x v="0"/>
    <s v="PJ04DEF00-2945"/>
    <n v="530354"/>
    <s v="[Google Assistant] Google News app is not launched when &quot;Play the news&quot; option is selected from Google Assistant card in B-zone"/>
    <s v="hm_wang_me"/>
    <x v="10"/>
    <s v="BLOCK FIXING VALIDATION"/>
    <x v="696"/>
    <x v="3"/>
    <s v="OBU for OSV"/>
    <s v="30AA"/>
    <s v="A12_A14_OSV"/>
    <s v="A14NL_ISSUE"/>
    <s v="A14OSV_INFLOW_WK19"/>
    <s v="A14OSV_MP_triage_to_su2"/>
    <s v="A14OSV_OUTFLOW_WK20"/>
    <s v="GoogleAssistant"/>
    <s v="OBU_to_DEV_Handover_Complete"/>
    <s v="OSV_DVT_OutOfScope"/>
    <s v="PJ05DEF00æ¨ªå±•æ¸ˆ"/>
    <s v="SourceoftheSameCaseID:PJ04DEF00-2940"/>
    <m/>
    <m/>
    <m/>
    <m/>
    <m/>
    <m/>
    <m/>
    <m/>
    <m/>
    <m/>
    <s v="PJ04DEF00"/>
    <x v="1"/>
    <s v="software"/>
    <s v="hm_izaki_ki"/>
    <s v="23PF A14é–‹ç™ºå‘ã‘ä¸å…·åˆç®¡ç†_x000d__x000a_23PF Defect management for A14 development_x000d__x000a_"/>
    <m/>
  </r>
  <r>
    <x v="0"/>
    <s v="PJ04DEF00-2940"/>
    <n v="530352"/>
    <s v="[Google Assistant] Google News app is not launched when &quot;Play the news&quot; option is selected from Google Assistant card in B-zone"/>
    <s v="hm_hyakumatsu_at"/>
    <x v="10"/>
    <s v="WORKING OUTSIDE"/>
    <x v="697"/>
    <x v="3"/>
    <s v="LRT -&gt; Out-of-Test Case Detection"/>
    <s v="30AA"/>
    <s v="3PA"/>
    <s v="3PA_KPIT_Out"/>
    <s v="A14OSV_SourceoftheSameCase"/>
    <s v="DVT_OutOfScope"/>
    <s v="External_Factor"/>
    <s v="GoogleAssistant"/>
    <s v="KPIT_Export"/>
    <s v="KPIT_WK25_Out"/>
    <s v="KPIT_WK25_Planned"/>
    <s v="KPIT_WK31_Planned"/>
    <s v="KPIT_WK32_Planned"/>
    <s v="KPIT_WK33_Planned"/>
    <s v="KPIT_WK35_Planned"/>
    <s v="KPIT_WK36_Planned"/>
    <s v="KPIT_WK38_Planned"/>
    <s v="KPIT_WK39_Planned"/>
    <s v="KPIT_WK40_Planned"/>
    <s v="R1407_LRT"/>
    <m/>
    <m/>
    <s v="PJ04DEF00"/>
    <x v="1"/>
    <s v="software"/>
    <s v="hm_izaki_ki"/>
    <s v="23PF A14é–‹ç™ºå‘ã‘ä¸å…·åˆç®¡ç†_x000d__x000a_23PF Defect management for A14 development_x000d__x000a_"/>
    <m/>
  </r>
  <r>
    <x v="0"/>
    <s v="PJ04DEF00-2939"/>
    <n v="530338"/>
    <s v="[DD] User selection screen is displayed for a moment after terminating Lane watch camera screen while Driver distraction is applied"/>
    <s v="kpt_rajput_dh"/>
    <x v="8"/>
    <s v="CLOSE CONFIRMATION"/>
    <x v="698"/>
    <x v="2"/>
    <s v="OBU for OSV -&gt; LRT"/>
    <s v="30AA"/>
    <s v="A12_A14_OSV"/>
    <s v="A14NL_ISSUE"/>
    <s v="A14OSV_INFLOW_WK19"/>
    <s v="A14OSV_OUTFLOW_WK22"/>
    <s v="Fix:According"/>
    <s v="OSV_DVT_OutOfScope"/>
    <s v="SourceoftheSameCaseID:PJ04DEF00-2790"/>
    <s v="specifications"/>
    <s v="to"/>
    <s v="åŒä»¶_Wonâ€™t"/>
    <m/>
    <m/>
    <m/>
    <m/>
    <m/>
    <m/>
    <m/>
    <m/>
    <m/>
    <m/>
    <s v="PJ04DEF00"/>
    <x v="1"/>
    <s v="software"/>
    <s v="hm_izaki_ki"/>
    <s v="23PF A14é–‹ç™ºå‘ã‘ä¸å…·åˆç®¡ç†_x000d__x000a_23PF Defect management for A14 development_x000d__x000a_"/>
    <m/>
  </r>
  <r>
    <x v="0"/>
    <s v="PJ04DEF00-2930"/>
    <n v="530410"/>
    <s v="[VEH] 3D Vehicle image is not displayed on Vehicle settings screen"/>
    <s v="kpt_walke_sh"/>
    <x v="11"/>
    <s v="CLOSED"/>
    <x v="699"/>
    <x v="1"/>
    <s v="OBU for OSV -&gt; LRT"/>
    <s v="A12_A14_OSV"/>
    <s v="A14NL_ISSUE"/>
    <s v="A14OSV_INFLOW_WK18"/>
    <s v="A14OSV_OUTFLOW_WK22"/>
    <s v="OSV_DVT_InScope"/>
    <s v="OSVDVT_ConfirmationOK"/>
    <s v="TYAW"/>
    <m/>
    <m/>
    <m/>
    <m/>
    <m/>
    <m/>
    <m/>
    <m/>
    <m/>
    <m/>
    <m/>
    <m/>
    <m/>
    <m/>
    <s v="PJ04DEF00"/>
    <x v="1"/>
    <s v="software"/>
    <s v="hm_izaki_ki"/>
    <s v="23PF A14é–‹ç™ºå‘ã‘ä¸å…·åˆç®¡ç†_x000d__x000a_23PF Defect management for A14 development_x000d__x000a_"/>
    <m/>
  </r>
  <r>
    <x v="0"/>
    <s v="PJ04DEF00-2911"/>
    <n v="530091"/>
    <s v="[CarMediaApp] Radio FM list screen is automatically scrolling down when &quot;Back&quot; button is tapped from MCS on Now Playing screen"/>
    <s v="kpt_mishra_ay"/>
    <x v="6"/>
    <s v="CLOSED"/>
    <x v="700"/>
    <x v="2"/>
    <s v="OBU for OSV"/>
    <s v="30AA"/>
    <s v="A12_A14_OSV"/>
    <s v="A14NL_ISSUE"/>
    <s v="A14OSV_INFLOW_WK18"/>
    <s v="A14OSV_OUTFLOW_WK23"/>
    <s v="Correspondence"/>
    <s v="External"/>
    <s v="Fix:ICB"/>
    <s v="OSV_DVT_OutOfScope"/>
    <s v="SourceoftheSameCaseID:PJ04DEF00-2909"/>
    <s v="åŒä»¶_Wonâ€™t"/>
    <m/>
    <m/>
    <m/>
    <m/>
    <m/>
    <m/>
    <m/>
    <m/>
    <m/>
    <m/>
    <s v="PJ04DEF00"/>
    <x v="1"/>
    <s v="software"/>
    <s v="hm_izaki_ki"/>
    <s v="23PF A14é–‹ç™ºå‘ã‘ä¸å…·åˆç®¡ç†_x000d__x000a_23PF Defect management for A14 development_x000d__x000a_"/>
    <m/>
  </r>
  <r>
    <x v="0"/>
    <s v="PJ04DEF00-2906"/>
    <n v="530289"/>
    <s v="[SPCCP] CarPlay incoming call notification is delayed by 2 seconds on Header"/>
    <s v="kpt_pandhare_pr"/>
    <x v="8"/>
    <s v="CLOSE CONFIRMATION"/>
    <x v="701"/>
    <x v="2"/>
    <s v="OBU for OSV"/>
    <s v="30AA"/>
    <s v="A12_A14_OSV"/>
    <s v="A13LegacyDefect"/>
    <s v="A14NL_ISSUE"/>
    <s v="A14OSV_INFLOW_WK18"/>
    <s v="A14OSV_MP_triage_to_su1"/>
    <s v="A14OSV_OUTFLOW_WK34"/>
    <s v="KPIT_2026_WK07_Out"/>
    <s v="OSV_DVT_OutOfScope"/>
    <s v="SourceoftheSameCaseID:PJ04DEF00-4956"/>
    <s v="åŒä»¶_Wonâ€™tFix"/>
    <m/>
    <m/>
    <m/>
    <m/>
    <m/>
    <m/>
    <m/>
    <m/>
    <m/>
    <m/>
    <s v="PJ04DEF00"/>
    <x v="1"/>
    <s v="software"/>
    <s v="hm_izaki_ki"/>
    <s v="23PF A14é–‹ç™ºå‘ã‘ä¸å…·åˆç®¡ç†_x000d__x000a_23PF Defect management for A14 development_x000d__x000a_"/>
    <m/>
  </r>
  <r>
    <x v="0"/>
    <s v="PJ04DEF00-2889"/>
    <n v="530006"/>
    <s v="[IVI] &quot;Use microphone&quot; option is highlighted in Blue color under Privacy -&gt; Microphone settings screen"/>
    <s v="kpt_mishra_ay"/>
    <x v="6"/>
    <s v="CLOSED"/>
    <x v="702"/>
    <x v="2"/>
    <s v="OBU for OSV"/>
    <s v="30AA"/>
    <s v="A12_A14_OSV"/>
    <s v="A14NL_ISSUE"/>
    <s v="A14OSV_INFLOW_WK18"/>
    <s v="A14OSV_OUTFLOW_WK23"/>
    <s v="closed"/>
    <s v="Fix:As-Is"/>
    <s v="OSV_DVT_OutOfScope"/>
    <s v="åŒä»¶_Wonâ€™t"/>
    <m/>
    <m/>
    <m/>
    <m/>
    <m/>
    <m/>
    <m/>
    <m/>
    <m/>
    <m/>
    <m/>
    <m/>
    <s v="PJ04DEF00"/>
    <x v="1"/>
    <s v="software"/>
    <s v="hm_izaki_ki"/>
    <s v="23PF A14é–‹ç™ºå‘ã‘ä¸å…·åˆç®¡ç†_x000d__x000a_23PF Defect management for A14 development_x000d__x000a_"/>
    <m/>
  </r>
  <r>
    <x v="0"/>
    <s v="PJ04DEF00-2887"/>
    <n v="530003"/>
    <s v="[PRM] The user authentication screen freezes and the A-zone is displayed as Black when the login PIN is entered"/>
    <s v="kpt_tehra_ma"/>
    <x v="0"/>
    <s v="CLOSED"/>
    <x v="703"/>
    <x v="3"/>
    <s v="OBU for OSV"/>
    <s v="30AA"/>
    <s v="A12_A14_OSV"/>
    <s v="A14NL_ISSUE"/>
    <s v="A14OSV_INFLOW_WK18"/>
    <s v="A14OSV_OUTFLOW_WK21"/>
    <s v="Case"/>
    <s v="Fix:Closed"/>
    <s v="OBU_to_DEV_Handover_Complete"/>
    <s v="OSV_DVT_InScope"/>
    <s v="OSVDVT_ConfirmationOK"/>
    <s v="Same"/>
    <s v="the"/>
    <s v="åŒä»¶_Wonâ€™t"/>
    <m/>
    <m/>
    <m/>
    <m/>
    <m/>
    <m/>
    <m/>
    <m/>
    <s v="PJ04DEF00"/>
    <x v="1"/>
    <s v="software"/>
    <s v="hm_izaki_ki"/>
    <s v="23PF A14é–‹ç™ºå‘ã‘ä¸å…·åˆç®¡ç†_x000d__x000a_23PF Defect management for A14 development_x000d__x000a_"/>
    <m/>
  </r>
  <r>
    <x v="0"/>
    <s v="PJ04DEF00-2884"/>
    <n v="529848"/>
    <s v="[SUW] Black screen is displayed after selecting &quot;Back&quot; button on blank screen and then &quot;Start&quot; button on &quot;Finish Profile&quot; screen"/>
    <s v="kpt_pandhare_pr"/>
    <x v="0"/>
    <s v="INVESTIGATING OUTSIDE"/>
    <x v="704"/>
    <x v="0"/>
    <s v="OBU for OSV"/>
    <s v="30AA"/>
    <s v="A12_A14_OSV"/>
    <s v="A14NL_ISSUE"/>
    <s v="A14OSV_INFLOW_WK18"/>
    <s v="A14OSV_OUTFLOW_WK20"/>
    <s v="OBU_to_DEV_Handover_Complete"/>
    <s v="SetupWizard"/>
    <s v="SourceoftheSameCaseID:PJ04DEF00-3201"/>
    <m/>
    <m/>
    <m/>
    <m/>
    <m/>
    <m/>
    <m/>
    <m/>
    <m/>
    <m/>
    <m/>
    <m/>
    <m/>
    <s v="PJ04DEF00"/>
    <x v="1"/>
    <s v="software"/>
    <s v="hm_izaki_ki"/>
    <s v="23PF A14é–‹ç™ºå‘ã‘ä¸å…·åˆç®¡ç†_x000d__x000a_23PF Defect management for A14 development_x000d__x000a_"/>
    <m/>
  </r>
  <r>
    <x v="0"/>
    <s v="PJ04DEF00-2882"/>
    <n v="529647"/>
    <s v="[BTA] Flicker is observed after selecting &quot;Allow&quot; on &quot;Allow Bluetooth Audio&quot; popup when No device is connected to Bluetooth"/>
    <s v="kpt_lucky_md"/>
    <x v="8"/>
    <s v="CLOSED"/>
    <x v="705"/>
    <x v="2"/>
    <s v="OBU for OSV"/>
    <s v="A12_A14_OSV"/>
    <s v="A13LegacyDefect"/>
    <s v="A14NL_ISSUE"/>
    <s v="A14OSV_INFLOW_WK18"/>
    <s v="A14OSV_OUTFLOW_WK24"/>
    <s v="KPIT_2026_WK02_Out"/>
    <s v="OSV_DVT_OutOfScope"/>
    <s v="SourceoftheSameCaseID:PJ04DEF00-3131"/>
    <m/>
    <m/>
    <m/>
    <m/>
    <m/>
    <m/>
    <m/>
    <m/>
    <m/>
    <m/>
    <m/>
    <m/>
    <m/>
    <s v="PJ04DEF00"/>
    <x v="1"/>
    <s v="software"/>
    <s v="hm_izaki_ki"/>
    <s v="23PF A14é–‹ç™ºå‘ã‘ä¸å…·åˆç®¡ç†_x000d__x000a_23PF Defect management for A14 development_x000d__x000a_"/>
    <m/>
  </r>
  <r>
    <x v="0"/>
    <s v="PJ04DEF00-2879"/>
    <n v="529644"/>
    <s v="[PRM] &quot;Add new profile&quot; popup is displayed when &quot;Change Profile&quot; is selected from Notification list screen"/>
    <s v="kpt_tehra_ma"/>
    <x v="0"/>
    <s v="CLOSED"/>
    <x v="706"/>
    <x v="1"/>
    <s v="OBU for OSV"/>
    <s v="30AA"/>
    <s v="A12_A14_OSV"/>
    <s v="A13LegacyDefect"/>
    <s v="A14NL_ISSUE"/>
    <s v="A14OSV_INFLOW_WK17"/>
    <s v="A14OSV_OUTFLOW_WK24"/>
    <s v="OSV_DVT_OutOfScope"/>
    <s v="SourceoftheSameCaseID:PJ04DEF00-2921"/>
    <s v="åŒä»¶_Wonâ€™tFix"/>
    <m/>
    <m/>
    <m/>
    <m/>
    <m/>
    <m/>
    <m/>
    <m/>
    <m/>
    <m/>
    <m/>
    <m/>
    <s v="PJ04DEF00"/>
    <x v="1"/>
    <s v="software"/>
    <s v="hm_izaki_ki"/>
    <s v="23PF A14é–‹ç™ºå‘ã‘ä¸å…·åˆç®¡ç†_x000d__x000a_23PF Defect management for A14 development_x000d__x000a_"/>
    <m/>
  </r>
  <r>
    <x v="0"/>
    <s v="PJ04DEF00-2878"/>
    <n v="529641"/>
    <s v="[PRM] Black screen is displayed for a moment on A-Zone and B-zone when profile is switched from Owner to Guest"/>
    <s v="kpt_a_pr"/>
    <x v="0"/>
    <s v="BLOCK FIXING VALIDATION"/>
    <x v="707"/>
    <x v="1"/>
    <s v="OBU for OSV"/>
    <s v="30AA"/>
    <s v="A12_A14_OSV"/>
    <s v="A13LegacyDefect"/>
    <s v="A14NL_ISSUE"/>
    <s v="A14OSV_INFLOW_WK17"/>
    <s v="A14OSV_OUTFLOW_WK24"/>
    <s v="SourceoftheSameCaseID:PJ04DEF00-2956"/>
    <m/>
    <m/>
    <m/>
    <m/>
    <m/>
    <m/>
    <m/>
    <m/>
    <m/>
    <m/>
    <m/>
    <m/>
    <m/>
    <m/>
    <s v="PJ04DEF00"/>
    <x v="1"/>
    <s v="software"/>
    <s v="hm_izaki_ki"/>
    <s v="23PF A14é–‹ç™ºå‘ã‘ä¸å…·åˆç®¡ç†_x000d__x000a_23PF Defect management for A14 development_x000d__x000a_"/>
    <m/>
  </r>
  <r>
    <x v="0"/>
    <s v="PJ04DEF00-2874"/>
    <n v="529638"/>
    <s v="[SUW] &quot;Enhance the ride with Apps&quot; screen is not displayed when &quot;Skip&quot; is selected  on &quot;Google Sign in&quot; screen"/>
    <s v="kpt_pandhare_pr"/>
    <x v="10"/>
    <s v="INVESTIGATING OUTSIDE"/>
    <x v="708"/>
    <x v="1"/>
    <s v="OBU for OSV -&gt; LRT"/>
    <s v="A12_A14_OSV"/>
    <s v="A13LegacyDefect"/>
    <s v="A14NL_ISSUE"/>
    <s v="A14OSV_INFLOW_WK17"/>
    <s v="A14OSV_OUTFLOW_WK22"/>
    <s v="SetupWizard"/>
    <s v="SourceoftheSameCaseID:PJ04DEF00-2738"/>
    <s v="TYAW"/>
    <m/>
    <m/>
    <m/>
    <m/>
    <m/>
    <m/>
    <m/>
    <m/>
    <m/>
    <m/>
    <m/>
    <m/>
    <m/>
    <s v="PJ04DEF00"/>
    <x v="1"/>
    <s v="software"/>
    <s v="hm_izaki_ki"/>
    <s v="23PF A14é–‹ç™ºå‘ã‘ä¸å…·åˆç®¡ç†_x000d__x000a_23PF Defect management for A14 development_x000d__x000a_"/>
    <m/>
  </r>
  <r>
    <x v="0"/>
    <s v="PJ04DEF00-2873"/>
    <n v="529701"/>
    <s v="[Google Assistant] Google Assistant toast popup is launched and shifted to right when Google Assistant is initiated from MCS while IDS Individual Customization Setting screen is active"/>
    <s v="kpt_walke_sh"/>
    <x v="11"/>
    <s v="CLOSED"/>
    <x v="709"/>
    <x v="2"/>
    <s v="OBU for OSV"/>
    <s v="A12_A14_OSV"/>
    <s v="A14NL_ISSUE"/>
    <s v="A14OSV_INFLOW_WK17"/>
    <s v="A14OSV_OUTFLOW_WK24"/>
    <s v="closed"/>
    <s v="Fix:As-Is"/>
    <s v="GoogleAssistant"/>
    <s v="OSV_DVT_OutOfScope"/>
    <s v="TYAW"/>
    <s v="åŒä»¶_Wonâ€™t"/>
    <m/>
    <m/>
    <m/>
    <m/>
    <m/>
    <m/>
    <m/>
    <m/>
    <m/>
    <m/>
    <m/>
    <s v="PJ04DEF00"/>
    <x v="1"/>
    <s v="software"/>
    <s v="hm_izaki_ki"/>
    <s v="23PF A14é–‹ç™ºå‘ã‘ä¸å…·åˆç®¡ç†_x000d__x000a_23PF Defect management for A14 development_x000d__x000a_"/>
    <m/>
  </r>
  <r>
    <x v="0"/>
    <s v="PJ04DEF00-2870"/>
    <n v="529607"/>
    <s v="[KEY] USB &quot;Search&quot; screen is displayed while ending an outgoing call when Phone1 is connected through Bluetooth"/>
    <s v="kpt_mulla2_am"/>
    <x v="4"/>
    <s v="CLOSE CONFIRMATION"/>
    <x v="710"/>
    <x v="2"/>
    <s v="OBU for OSV -&gt; LRT"/>
    <s v="30AA"/>
    <s v="A12_A14_OSV"/>
    <s v="A14NL_ISSUE"/>
    <s v="A14OSV_INFLOW_WK17"/>
    <s v="A14OSV_OUTFLOW_WK22"/>
    <s v="Fix:According"/>
    <s v="OSV_DVT_OutOfScope"/>
    <s v="SourceoftheSameCaseID:PJ04DEF00-2170"/>
    <s v="specifications"/>
    <s v="to"/>
    <s v="åŒä»¶_Wonâ€™t"/>
    <m/>
    <m/>
    <m/>
    <m/>
    <m/>
    <m/>
    <m/>
    <m/>
    <m/>
    <m/>
    <s v="PJ04DEF00"/>
    <x v="1"/>
    <s v="software"/>
    <s v="hm_izaki_ki"/>
    <s v="23PF A14é–‹ç™ºå‘ã‘ä¸å…·åˆç®¡ç†_x000d__x000a_23PF Defect management for A14 development_x000d__x000a_"/>
    <m/>
  </r>
  <r>
    <x v="0"/>
    <s v="PJ04DEF00-2868"/>
    <n v="529233"/>
    <s v="[System UI] Flicker is observed on &quot;Finish setting up your profile&quot; button and scroll bar on notification list screen after waiting for 2 sec"/>
    <s v="kpt_bharadwaj_nik"/>
    <x v="8"/>
    <s v="BLOCK FIXING VALIDATION"/>
    <x v="711"/>
    <x v="2"/>
    <s v="OBU for OSV"/>
    <s v="30AA"/>
    <s v="A12_A14_OSV"/>
    <s v="A14NL_ISSUE"/>
    <s v="A14OSV_INFLOW_WK18"/>
    <s v="A14OSV_OUTFLOW_WK32"/>
    <s v="SourceoftheSameCaseID:PJ04DEF00-4581"/>
    <m/>
    <m/>
    <m/>
    <m/>
    <m/>
    <m/>
    <m/>
    <m/>
    <m/>
    <m/>
    <m/>
    <m/>
    <m/>
    <m/>
    <m/>
    <s v="PJ04DEF00"/>
    <x v="1"/>
    <s v="software"/>
    <s v="hm_izaki_ki"/>
    <s v="23PF A14é–‹ç™ºå‘ã‘ä¸å…·åˆç®¡ç†_x000d__x000a_23PF Defect management for A14 development_x000d__x000a_"/>
    <m/>
  </r>
  <r>
    <x v="0"/>
    <s v="PJ04DEF00-2866"/>
    <n v="529232"/>
    <s v="[PRM] ICB is rebooting while playing Amazon Prime Video after performing user profile switch from Owner -&gt; Guest -&gt; Owner"/>
    <s v="kpt_tehra_ma"/>
    <x v="0"/>
    <s v="CLOSED"/>
    <x v="712"/>
    <x v="0"/>
    <s v="OBU for OSV"/>
    <s v="30AA"/>
    <s v="A12_A14_OSV"/>
    <s v="A14NL_ISSUE"/>
    <s v="A14OSV_INFLOW_WK17"/>
    <s v="A14OSV_OUTFLOW_WK20"/>
    <s v="Case"/>
    <s v="Fix:Closed"/>
    <s v="OBU_to_DEV_Handover_Complete"/>
    <s v="OSV_DVT_InScope"/>
    <s v="OSVDVT_ConfirmationOK"/>
    <s v="Same"/>
    <s v="SourceoftheSameCaseID:PJ04DEF00-2157"/>
    <s v="the"/>
    <s v="åŒä»¶_Wonâ€™t"/>
    <m/>
    <m/>
    <m/>
    <m/>
    <m/>
    <m/>
    <m/>
    <s v="PJ04DEF00"/>
    <x v="1"/>
    <s v="software"/>
    <s v="hm_izaki_ki"/>
    <s v="23PF A14é–‹ç™ºå‘ã‘ä¸å…·åˆç®¡ç†_x000d__x000a_23PF Defect management for A14 development_x000d__x000a_"/>
    <m/>
  </r>
  <r>
    <x v="0"/>
    <s v="PJ04DEF00-2865"/>
    <n v="529231"/>
    <s v="[PRM] User profile is switched to Guest user for some-time when user switching is performed from Owner -&gt; Guest -&gt; Owner"/>
    <s v="kpt_tehra_ma"/>
    <x v="0"/>
    <s v="CLOSED"/>
    <x v="713"/>
    <x v="3"/>
    <s v="OBU for OSV"/>
    <s v="30AA"/>
    <s v="A12_A14_OSV"/>
    <s v="A14OSV_INFLOW_WK17"/>
    <s v="A14OSV_OUTFLOW_WK19"/>
    <s v="Case"/>
    <s v="Fix:Closed"/>
    <s v="OBU_to_DEV_Handover_Complete"/>
    <s v="OSV_DVT_InScope"/>
    <s v="OSVDVT_ConfirmationOK"/>
    <s v="Same"/>
    <s v="the"/>
    <s v="åŒä»¶_Wonâ€™t"/>
    <m/>
    <m/>
    <m/>
    <m/>
    <m/>
    <m/>
    <m/>
    <m/>
    <m/>
    <s v="PJ04DEF00"/>
    <x v="1"/>
    <s v="software"/>
    <s v="hm_izaki_ki"/>
    <s v="23PF A14é–‹ç™ºå‘ã‘ä¸å…·åˆç®¡ç†_x000d__x000a_23PF Defect management for A14 development_x000d__x000a_"/>
    <m/>
  </r>
  <r>
    <x v="0"/>
    <s v="PJ04DEF00-2864"/>
    <n v="529230"/>
    <s v="[AC] Some part of &quot;Google sign-in&quot; screen is displayed in background of &quot;Getting ready to sign-in&quot; screen"/>
    <s v="kpt_mishra_ay"/>
    <x v="6"/>
    <s v="CLOSED"/>
    <x v="714"/>
    <x v="2"/>
    <s v="OBU for OSV"/>
    <s v="30AA"/>
    <s v="A12_A14_OSV"/>
    <s v="A14NL_ISSUE"/>
    <s v="A14OSV_INFLOW_WK17"/>
    <s v="A14OSV_OUTFLOW_WK25"/>
    <s v="Correspondence"/>
    <s v="External"/>
    <s v="Fix:ICB"/>
    <s v="OSV_DVT_OutOfScope"/>
    <s v="åŒä»¶_Wonâ€™t"/>
    <m/>
    <m/>
    <m/>
    <m/>
    <m/>
    <m/>
    <m/>
    <m/>
    <m/>
    <m/>
    <m/>
    <s v="PJ04DEF00"/>
    <x v="1"/>
    <s v="software"/>
    <s v="hm_izaki_ki"/>
    <s v="23PF A14é–‹ç™ºå‘ã‘ä¸å…·åˆç®¡ç†_x000d__x000a_23PF Defect management for A14 development_x000d__x000a_"/>
    <m/>
  </r>
  <r>
    <x v="0"/>
    <s v="PJ04DEF00-2862"/>
    <n v="529228"/>
    <s v="[SUW] Black screen is displayed on ICB after selecting &quot;Next&quot; on &quot;You're signed in&quot; Google screen"/>
    <s v="kpt_pisal_ra"/>
    <x v="6"/>
    <s v="INVESTIGATING OUTSIDE"/>
    <x v="715"/>
    <x v="0"/>
    <s v="OBU for OSV -&gt; LRT"/>
    <s v="30AA"/>
    <s v="A12_A14_OSV"/>
    <s v="A14NL_ISSUE"/>
    <s v="A14OSV_INFLOW_WK17"/>
    <s v="A14OSV_OUTFLOW_WK20"/>
    <s v="OBU_to_DEV_Handover_Complete"/>
    <s v="SetupWizard"/>
    <s v="SourceoftheSameCaseID:PJ04DEF00-1624"/>
    <m/>
    <m/>
    <m/>
    <m/>
    <m/>
    <m/>
    <m/>
    <m/>
    <m/>
    <m/>
    <m/>
    <m/>
    <m/>
    <s v="PJ04DEF00"/>
    <x v="1"/>
    <s v="software"/>
    <s v="hm_izaki_ki"/>
    <s v="23PF A14é–‹ç™ºå‘ã‘ä¸å…·åˆç®¡ç†_x000d__x000a_23PF Defect management for A14 development_x000d__x000a_"/>
    <m/>
  </r>
  <r>
    <x v="0"/>
    <s v="PJ04DEF00-2859"/>
    <n v="529218"/>
    <s v="[WF] Alexa sign-in screen is not displayed when Wi-Fi AP is successfully connected to ICB "/>
    <s v="kpt_gaikwad_pr"/>
    <x v="5"/>
    <s v="CLOSED"/>
    <x v="716"/>
    <x v="1"/>
    <s v="OBU for OSV -&gt; LRT"/>
    <s v="30AA"/>
    <s v="A12_A14_OSV"/>
    <s v="A13LegacyDefect"/>
    <s v="A14NL_ISSUE"/>
    <s v="A14OSV_INFLOW_WK17"/>
    <s v="A14OSV_OUTFLOW_WK24"/>
    <s v="OSV_DVT_InScope"/>
    <s v="OSVDVT_ConfirmationOK"/>
    <s v="SourceoftheSameCaseID:PJ04DEF00-3502"/>
    <m/>
    <m/>
    <m/>
    <m/>
    <m/>
    <m/>
    <m/>
    <m/>
    <m/>
    <m/>
    <m/>
    <m/>
    <s v="PJ04DEF00"/>
    <x v="1"/>
    <s v="software"/>
    <s v="hm_izaki_ki"/>
    <s v="23PF A14é–‹ç™ºå‘ã‘ä¸å…·åˆç®¡ç†_x000d__x000a_23PF Defect management for A14 development_x000d__x000a_"/>
    <m/>
  </r>
  <r>
    <x v="0"/>
    <s v="PJ04DEF00-2858"/>
    <n v="528560"/>
    <s v="[HFT] Unable to swap the calls on pressing &quot;Swap calls&quot; button on call in progress screen"/>
    <s v="kpt_lucky_md"/>
    <x v="8"/>
    <s v="CLOSED"/>
    <x v="717"/>
    <x v="1"/>
    <s v="OBU for OSV"/>
    <s v="30AA"/>
    <s v="A12_A14_OSV"/>
    <s v="A14NL_ISSUE"/>
    <s v="A14OSV_INFLOW_WK17"/>
    <s v="A14OSV_OUTFLOW_WK24"/>
    <s v="OSV_DVT_InScope"/>
    <s v="OSVDVT_ConfirmationOK"/>
    <s v="SourceoftheSameCaseID:PJ04DEF00-1421"/>
    <m/>
    <m/>
    <m/>
    <m/>
    <m/>
    <m/>
    <m/>
    <m/>
    <m/>
    <m/>
    <m/>
    <m/>
    <m/>
    <s v="PJ04DEF00"/>
    <x v="1"/>
    <s v="software"/>
    <s v="hm_izaki_ki"/>
    <s v="23PF A14é–‹ç™ºå‘ã‘ä¸å…·åˆç®¡ç†_x000d__x000a_23PF Defect management for A14 development_x000d__x000a_"/>
    <m/>
  </r>
  <r>
    <x v="0"/>
    <s v="PJ04DEF00-2855"/>
    <n v="529196"/>
    <s v="[System UI] &quot;Delete Device&quot; popup is not terminated when Google Assistant option is selected from MCS"/>
    <s v="kpt_gahile_pr"/>
    <x v="10"/>
    <s v="CLOSED"/>
    <x v="718"/>
    <x v="1"/>
    <s v="OBU for OSV -&gt; LRT"/>
    <s v="30AA"/>
    <s v="A12_A14_OSV"/>
    <s v="A14NL_ISSUE"/>
    <s v="A14OSV_INFLOW_WK17"/>
    <s v="A14OSV_OUTFLOW_WK22"/>
    <s v="OSV_DVT_InScope"/>
    <s v="OSVDVT_ConfirmationOK"/>
    <m/>
    <m/>
    <m/>
    <m/>
    <m/>
    <m/>
    <m/>
    <m/>
    <m/>
    <m/>
    <m/>
    <m/>
    <m/>
    <m/>
    <s v="PJ04DEF00"/>
    <x v="1"/>
    <s v="software"/>
    <s v="hm_izaki_ki"/>
    <s v="23PF A14é–‹ç™ºå‘ã‘ä¸å…·åˆç®¡ç†_x000d__x000a_23PF Defect management for A14 development_x000d__x000a_"/>
    <m/>
  </r>
  <r>
    <x v="0"/>
    <s v="PJ04DEF00-2848"/>
    <n v="529102"/>
    <s v="[IDS] IDS mode screen is not displayed after sending signal &quot;C_IMG_IDS_GRP_B1_MODE&quot; with value 0(normal mode) and C_IMG_IDS_REQ_ANSBACK with value 1"/>
    <s v="kpt_gunjal_ji"/>
    <x v="4"/>
    <s v="CLOSED"/>
    <x v="719"/>
    <x v="3"/>
    <s v="OBU for OSV -&gt; LRT"/>
    <s v="30AA"/>
    <s v="A12_A14_OSV"/>
    <s v="A14OSV_INFLOW_WK17"/>
    <s v="A14OSV_OUTFLOW_WK21"/>
    <s v="OBU_to_DEV_Handover_Complete"/>
    <s v="OSV_DVT_OutOfScope"/>
    <m/>
    <m/>
    <m/>
    <m/>
    <m/>
    <m/>
    <m/>
    <m/>
    <m/>
    <m/>
    <m/>
    <m/>
    <m/>
    <m/>
    <m/>
    <s v="PJ04DEF00"/>
    <x v="1"/>
    <s v="software"/>
    <s v="hm_izaki_ki"/>
    <s v="23PF A14é–‹ç™ºå‘ã‘ä¸å…·åˆç®¡ç†_x000d__x000a_23PF Defect management for A14 development_x000d__x000a_"/>
    <m/>
  </r>
  <r>
    <x v="0"/>
    <s v="PJ04DEF00-2845"/>
    <n v="528559"/>
    <s v="[3rdPartyApp] &quot;News&quot; app Metadata is not displayed on B-Zone when home button is pressed from MCS "/>
    <s v="kpt_pandhare_pr"/>
    <x v="8"/>
    <s v="BLOCK FIXING VALIDATION"/>
    <x v="720"/>
    <x v="2"/>
    <s v="OBU for OSV"/>
    <s v="30AA"/>
    <s v="A12_A14_OSV"/>
    <s v="A13LegacyDefect"/>
    <s v="A14NL_ISSUE"/>
    <s v="A14OSV_INFLOW_WK17"/>
    <s v="A14OSV_OUTFLOW_WK22"/>
    <s v="GoogleAssistant"/>
    <s v="SourceoftheSameCaseID:PJ04DEF00-2607"/>
    <m/>
    <m/>
    <m/>
    <m/>
    <m/>
    <m/>
    <m/>
    <m/>
    <m/>
    <m/>
    <m/>
    <m/>
    <m/>
    <s v="PJ04DEF00"/>
    <x v="1"/>
    <s v="software"/>
    <s v="hm_izaki_ki"/>
    <s v="23PF A14é–‹ç™ºå‘ã‘ä¸å…·åˆç®¡ç†_x000d__x000a_23PF Defect management for A14 development_x000d__x000a_"/>
    <m/>
  </r>
  <r>
    <x v="0"/>
    <s v="PJ04DEF00-2844"/>
    <n v="528558"/>
    <s v="[SUW] Screen flicker is observed when &quot;Next&quot; button is selected on &quot;Enhance the ride with apps&quot; screen"/>
    <s v="kpt_lucky_md"/>
    <x v="8"/>
    <s v="CLOSED"/>
    <x v="721"/>
    <x v="2"/>
    <s v="OBU for OSV"/>
    <s v="30AA"/>
    <s v="A12_A14_OSV"/>
    <s v="A13LegacyDefect"/>
    <s v="A14NL_ISSUE"/>
    <s v="A14OSV_INFLOW_WK17"/>
    <s v="A14OSV_OUTFLOW_WK23"/>
    <s v="KPIT_2026_WK05_Out"/>
    <s v="OSV_DVT_OutOfScope"/>
    <s v="SetupWizard"/>
    <s v="SourceoftheSameCaseID:PJ04DEF00-2951"/>
    <s v="åŒä»¶_Wonâ€™tFix"/>
    <m/>
    <m/>
    <m/>
    <m/>
    <m/>
    <m/>
    <m/>
    <m/>
    <m/>
    <m/>
    <s v="PJ04DEF00"/>
    <x v="1"/>
    <s v="software"/>
    <s v="hm_izaki_ki"/>
    <s v="23PF A14é–‹ç™ºå‘ã‘ä¸å…·åˆç®¡ç†_x000d__x000a_23PF Defect management for A14 development_x000d__x000a_"/>
    <m/>
  </r>
  <r>
    <x v="0"/>
    <s v="PJ04DEF00-2835"/>
    <n v="528472"/>
    <s v="[SUW]  &quot;Connect the device&quot; popup is displayed while click on finish setting up your profile when vehicle is in motion"/>
    <s v="kpt_walke_sh"/>
    <x v="11"/>
    <s v="CLOSED"/>
    <x v="722"/>
    <x v="1"/>
    <s v="OBU for OSV"/>
    <s v="30AY"/>
    <s v="30AY-HATC"/>
    <s v="A12_A14_OSV"/>
    <s v="OBU_to_DEV_Handover_Complete"/>
    <s v="OSV_DVT_OutOfScope"/>
    <m/>
    <m/>
    <m/>
    <m/>
    <m/>
    <m/>
    <m/>
    <m/>
    <m/>
    <m/>
    <m/>
    <m/>
    <m/>
    <m/>
    <m/>
    <m/>
    <s v="PJ04DEF00"/>
    <x v="1"/>
    <s v="software"/>
    <s v="hm_izaki_ki"/>
    <s v="23PF A14é–‹ç™ºå‘ã‘ä¸å…·åˆç®¡ç†_x000d__x000a_23PF Defect management for A14 development_x000d__x000a_"/>
    <m/>
  </r>
  <r>
    <x v="0"/>
    <s v="PJ04DEF00-2822"/>
    <n v="527888"/>
    <s v="[System UI] Amazon Prime Video Home screen is displayed in Mobile view instead of full screen in A-Zone area"/>
    <s v="kpt_durge_ro"/>
    <x v="0"/>
    <s v="CLOSED"/>
    <x v="723"/>
    <x v="1"/>
    <s v="OBU for OSV -&gt; LRT"/>
    <s v="30AA"/>
    <s v="A12_A14_OSV"/>
    <s v="A14NL_ISSUE"/>
    <s v="A14OSV_INFLOW_WK17"/>
    <s v="A14OSV_OUTFLOW_WK22"/>
    <s v="OSV_DVT_OutOfScope"/>
    <m/>
    <m/>
    <m/>
    <m/>
    <m/>
    <m/>
    <m/>
    <m/>
    <m/>
    <m/>
    <m/>
    <m/>
    <m/>
    <m/>
    <m/>
    <s v="PJ04DEF00"/>
    <x v="1"/>
    <s v="software"/>
    <s v="hm_izaki_ki"/>
    <s v="23PF A14é–‹ç™ºå‘ã‘ä¸å…·åˆç®¡ç†_x000d__x000a_23PF Defect management for A14 development_x000d__x000a_"/>
    <m/>
  </r>
  <r>
    <x v="0"/>
    <s v="PJ04DEF00-2800"/>
    <n v="526924"/>
    <s v="[RWC] Rear Wide camera screen is displayed on &quot;Display Adjustment Mode&quot; screen when &quot;Ok&quot; button is selected while &quot;Brightness&quot; updated for &quot;Rear Wide Camera&quot; adjustment screen"/>
    <s v="kpt_gunjal_ji"/>
    <x v="4"/>
    <s v="CLOSED"/>
    <x v="724"/>
    <x v="1"/>
    <s v="OBU for OSV"/>
    <s v="30AY"/>
    <s v="A13_A14_OSV"/>
    <s v="A14OSV_INFLOW_WK17"/>
    <s v="A14OSV_OUTFLOW_WK27"/>
    <s v="OSV_DVT_OutOfScope"/>
    <s v="SourceoftheSameCaseID:PJ04DEF00-3730"/>
    <m/>
    <m/>
    <m/>
    <m/>
    <m/>
    <m/>
    <m/>
    <m/>
    <m/>
    <m/>
    <m/>
    <m/>
    <m/>
    <m/>
    <m/>
    <s v="PJ04DEF00"/>
    <x v="1"/>
    <s v="software"/>
    <s v="hm_izaki_ki"/>
    <s v="23PF A14é–‹ç™ºå‘ã‘ä¸å…·åˆç®¡ç†_x000d__x000a_23PF Defect management for A14 development_x000d__x000a_"/>
    <m/>
  </r>
  <r>
    <x v="0"/>
    <s v="PJ04DEF00-2788"/>
    <n v="526913"/>
    <s v="[PRM] â€œAdd new profileâ€ popup is displayed when â€œChange Profileâ€ is selected from Notification list screen"/>
    <s v="kpt_kumar_pi"/>
    <x v="1"/>
    <s v="CLOSED"/>
    <x v="725"/>
    <x v="1"/>
    <s v="OBU for OSV"/>
    <s v="3BMA"/>
    <s v="A13_A14_OSV"/>
    <s v="A13LegacyDefect"/>
    <s v="A14NL_ISSUE"/>
    <s v="A14OSV_INFLOW_WK17"/>
    <s v="A14OSV_OUTFLOW_WK23"/>
    <s v="DVT_OutOfScope"/>
    <s v="KPIT_2026_WK04_Out"/>
    <s v="SourceoftheSameCaseID:PJ04DEF00-2921"/>
    <s v="åŒä»¶_Wonâ€™tFix"/>
    <m/>
    <m/>
    <m/>
    <m/>
    <m/>
    <m/>
    <m/>
    <m/>
    <m/>
    <m/>
    <m/>
    <s v="PJ04DEF00"/>
    <x v="1"/>
    <s v="software"/>
    <s v="hm_izaki_ki"/>
    <s v="23PF A14é–‹ç™ºå‘ã‘ä¸å…·åˆç®¡ç†_x000d__x000a_23PF Defect management for A14 development_x000d__x000a_"/>
    <m/>
  </r>
  <r>
    <x v="0"/>
    <s v="PJ04DEF00-2787"/>
    <n v="526912"/>
    <s v="[SPCCP] Black screen is displayed for a moment after receiving incoming call while Bass/Mid/Treble screen is active"/>
    <s v="kpt_lucky_md"/>
    <x v="8"/>
    <s v="CLOSED"/>
    <x v="725"/>
    <x v="1"/>
    <s v="OBU for OSV"/>
    <s v="3BMA"/>
    <s v="A13_A14_OSV"/>
    <s v="A14NL_ISSUE"/>
    <s v="A14OSV_INFLOW_WK16"/>
    <s v="A14OSV_OUTFLOW_WK22"/>
    <s v="External_Factor"/>
    <s v="OBU_to_DEV_Handover_Complete"/>
    <s v="OSV_DVT_OutOfScope"/>
    <s v="SourceoftheSameCaseID:PJ04DEF00-3382"/>
    <s v="åŒä»¶_Wonâ€™tFix"/>
    <m/>
    <m/>
    <m/>
    <m/>
    <m/>
    <m/>
    <m/>
    <m/>
    <m/>
    <m/>
    <m/>
    <s v="PJ04DEF00"/>
    <x v="1"/>
    <s v="software"/>
    <s v="hm_izaki_ki"/>
    <s v="23PF A14é–‹ç™ºå‘ã‘ä¸å…·åˆç®¡ç†_x000d__x000a_23PF Defect management for A14 development_x000d__x000a_"/>
    <m/>
  </r>
  <r>
    <x v="0"/>
    <s v="PJ04DEF00-2772"/>
    <n v="526324"/>
    <s v="[SPCAA] Android Auto projection screen is displayed for few seconds when Android Auto device is Power OFF while Android Auto device connected via USB"/>
    <s v="kpt_gaikwad_pr"/>
    <x v="5"/>
    <s v="CLOSED"/>
    <x v="726"/>
    <x v="2"/>
    <s v="OBU for OSV"/>
    <s v="3A0W"/>
    <s v="A13_A14_OSV"/>
    <s v="A14NL_ISSUE"/>
    <s v="A14OSV_INFLOW_WK16"/>
    <s v="A14OSV_OUTFLOW_WK23"/>
    <s v="closed"/>
    <s v="Fix:As-Is"/>
    <s v="OSV_DVT_OutOfScope"/>
    <s v="åŒä»¶_Wonâ€™t"/>
    <m/>
    <m/>
    <m/>
    <m/>
    <m/>
    <m/>
    <m/>
    <m/>
    <m/>
    <m/>
    <m/>
    <m/>
    <s v="PJ04DEF00"/>
    <x v="1"/>
    <s v="software"/>
    <s v="hm_izaki_ki"/>
    <s v="23PF A14é–‹ç™ºå‘ã‘ä¸å…·åˆç®¡ç†_x000d__x000a_23PF Defect management for A14 development_x000d__x000a_"/>
    <m/>
  </r>
  <r>
    <x v="0"/>
    <s v="PJ04DEF00-2761"/>
    <n v="526301"/>
    <s v="[KEY] USB &quot;Search&quot; screen is displayed while ending an incoming call when Phone1 is connected through Bluetooth"/>
    <s v="kpt_gunjal_ji"/>
    <x v="4"/>
    <s v="CLOSED"/>
    <x v="727"/>
    <x v="2"/>
    <s v="OBU for OSV -&gt; LRT"/>
    <s v="3BMA"/>
    <s v="A13_A14_OSV"/>
    <s v="A14NL_ISSUE"/>
    <s v="A14OSV_INFLOW_WK16"/>
    <s v="A14OSV_OUTFLOW_WK22"/>
    <s v="External_Factor"/>
    <s v="KPIT_2026_WK06_Out"/>
    <s v="OSV_DVT_OutOfScope"/>
    <s v="SourceoftheSameCaseID:PJ04DEF00-2170"/>
    <s v="åŒä»¶_Wonâ€™tFix"/>
    <m/>
    <m/>
    <m/>
    <m/>
    <m/>
    <m/>
    <m/>
    <m/>
    <m/>
    <m/>
    <m/>
    <s v="PJ04DEF00"/>
    <x v="1"/>
    <s v="software"/>
    <s v="hm_izaki_ki"/>
    <s v="23PF A14é–‹ç™ºå‘ã‘ä¸å…·åˆç®¡ç†_x000d__x000a_23PF Defect management for A14 development_x000d__x000a_"/>
    <m/>
  </r>
  <r>
    <x v="0"/>
    <s v="PJ04DEF00-2760"/>
    <n v="525989"/>
    <s v="[SUW] Black screen is displayed after pressing &quot;Next&quot; button and then &quot;Back&quot; button on &quot;You're signed in&quot; Google screen"/>
    <s v="kpt_pandhare_pr"/>
    <x v="0"/>
    <s v="INVESTIGATING OUTSIDE"/>
    <x v="728"/>
    <x v="0"/>
    <s v="OBU for OSV"/>
    <s v="3BMA"/>
    <s v="A13_A14_OSV"/>
    <s v="A14NL_ISSUE"/>
    <s v="A14OSV_INFLOW_WK16"/>
    <s v="A14OSV_OUTFLOW_WK18"/>
    <s v="OBU_to_DEV_Handover_Complete"/>
    <s v="SetupWizard"/>
    <s v="SourceoftheSameCaseID:PJ04DEF00-1624"/>
    <m/>
    <m/>
    <m/>
    <m/>
    <m/>
    <m/>
    <m/>
    <m/>
    <m/>
    <m/>
    <m/>
    <m/>
    <m/>
    <s v="PJ04DEF00"/>
    <x v="1"/>
    <s v="software"/>
    <s v="hm_izaki_ki"/>
    <s v="23PF A14é–‹ç™ºå‘ã‘ä¸å…·åˆç®¡ç†_x000d__x000a_23PF Defect management for A14 development_x000d__x000a_"/>
    <m/>
  </r>
  <r>
    <x v="0"/>
    <s v="PJ04DEF00-2748"/>
    <n v="525702"/>
    <s v="[SUW] &quot;Finish setting up your profile&quot; notification is displayed three times on the notification list screen"/>
    <s v="kpt_thombare_ap"/>
    <x v="9"/>
    <s v="CLOSED"/>
    <x v="729"/>
    <x v="1"/>
    <s v="LRT -&gt; Out-of-Test Case Detection"/>
    <s v="30AA"/>
    <s v="DVT_InScope"/>
    <s v="DVT_KPIT_ConfirmationOK"/>
    <s v="KPIT_CR_Impact"/>
    <s v="KPIT_WK19_Out"/>
    <s v="R1406_LRT"/>
    <s v="SetupWizard"/>
    <m/>
    <m/>
    <m/>
    <m/>
    <m/>
    <m/>
    <m/>
    <m/>
    <m/>
    <m/>
    <m/>
    <m/>
    <m/>
    <m/>
    <s v="PJ04DEF00"/>
    <x v="1"/>
    <s v="software"/>
    <s v="hm_izaki_ki"/>
    <s v="23PF A14é–‹ç™ºå‘ã‘ä¸å…·åˆç®¡ç†_x000d__x000a_23PF Defect management for A14 development_x000d__x000a_"/>
    <m/>
  </r>
  <r>
    <x v="0"/>
    <s v="PJ04DEF00-2713"/>
    <n v="525006"/>
    <s v="[SUW] During Google sign-in, &quot;Something went wrong&quot; is displayed again after selecting &quot;Back&quot; button on &quot;Something went wrong&quot; screen"/>
    <s v="kpt_tehra_ma"/>
    <x v="0"/>
    <s v="CLOSED"/>
    <x v="730"/>
    <x v="2"/>
    <s v="OBU for OSV"/>
    <s v="3BMA"/>
    <s v="A13_A14_OSV"/>
    <s v="A14NL_ISSUE"/>
    <s v="A14OSV_INFLOW_WK16"/>
    <s v="A14OSV_OUTFLOW_WK24"/>
    <s v="OSV_DVT_OutOfScope"/>
    <m/>
    <m/>
    <m/>
    <m/>
    <m/>
    <m/>
    <m/>
    <m/>
    <m/>
    <m/>
    <m/>
    <m/>
    <m/>
    <m/>
    <m/>
    <s v="PJ04DEF00"/>
    <x v="1"/>
    <s v="software"/>
    <s v="hm_izaki_ki"/>
    <s v="23PF A14é–‹ç™ºå‘ã‘ä¸å…·åˆç®¡ç†_x000d__x000a_23PF Defect management for A14 development_x000d__x000a_"/>
    <m/>
  </r>
  <r>
    <x v="0"/>
    <s v="PJ04DEF00-2706"/>
    <n v="524960"/>
    <s v="[SPCCP] Wireless CarPlay session reconnects automatically after terminating Emergency Call"/>
    <s v="kpt_gunjal_ji"/>
    <x v="4"/>
    <s v="CLOSED"/>
    <x v="731"/>
    <x v="3"/>
    <s v="OBU for OSV -&gt; LRT"/>
    <s v="3BMA"/>
    <s v="A13_A14_OSV"/>
    <s v="A14OSV_INFLOW_WK16"/>
    <s v="A14OSV_OUTFLOW_WK18"/>
    <s v="OBU_to_DEV_Handover_Complete"/>
    <s v="OSV_DVT_OutOfScope"/>
    <m/>
    <m/>
    <m/>
    <m/>
    <m/>
    <m/>
    <m/>
    <m/>
    <m/>
    <m/>
    <m/>
    <m/>
    <m/>
    <m/>
    <m/>
    <s v="PJ04DEF00"/>
    <x v="1"/>
    <s v="software"/>
    <s v="hm_izaki_ki"/>
    <s v="23PF A14é–‹ç™ºå‘ã‘ä¸å…·åˆç®¡ç†_x000d__x000a_23PF Defect management for A14 development_x000d__x000a_"/>
    <m/>
  </r>
  <r>
    <x v="0"/>
    <s v="PJ04DEF00-2703"/>
    <n v="524957"/>
    <s v="[BOOT] Disclaimer Popup is displayed twice when Ignition Cycle is performed while Guest user is logged in"/>
    <s v="kpt_gunjal_ji"/>
    <x v="4"/>
    <s v="CLOSED"/>
    <x v="732"/>
    <x v="1"/>
    <s v="OBU for OSV"/>
    <s v="30AY"/>
    <s v="A13_A14_OSV"/>
    <s v="A14NL_ISSUE"/>
    <s v="A14OSV_INFLOW_WK16"/>
    <s v="A14OSV_OUTFLOW_WK23"/>
    <s v="External_Factor"/>
    <s v="KPIT_WK47_Out"/>
    <s v="OSV_DVT_InScope"/>
    <s v="OSVDVT_ConfirmationOK"/>
    <s v="SourceoftheSameCaseID:PJ04DEF00-2167"/>
    <m/>
    <m/>
    <m/>
    <m/>
    <m/>
    <m/>
    <m/>
    <m/>
    <m/>
    <m/>
    <m/>
    <s v="PJ04DEF00"/>
    <x v="1"/>
    <s v="software"/>
    <s v="hm_izaki_ki"/>
    <s v="23PF A14é–‹ç™ºå‘ã‘ä¸å…·åˆç®¡ç†_x000d__x000a_23PF Defect management for A14 development_x000d__x000a_"/>
    <m/>
  </r>
  <r>
    <x v="0"/>
    <s v="PJ04DEF00-2700"/>
    <n v="524888"/>
    <s v="[SPCAA] Black screen is displayed for a moment after selecting Home button from MCS while Android Auto screen is active"/>
    <s v="kpt_tehra_ma"/>
    <x v="0"/>
    <s v="CLOSED"/>
    <x v="733"/>
    <x v="1"/>
    <s v="OBU for OSV"/>
    <s v="3BMA"/>
    <s v="A13_A14_OSV"/>
    <s v="A13LegacyDefect"/>
    <s v="A14NL_ISSUE"/>
    <s v="A14OSV_INFLOW_WK16"/>
    <s v="A14OSV_OUTFLOW_WK23"/>
    <s v="OSV_DVT_OutOfScope"/>
    <s v="SourceoftheSameCaseID:PJ04DEF00-2943"/>
    <s v="åŒä»¶_Wonâ€™tFix"/>
    <m/>
    <m/>
    <m/>
    <m/>
    <m/>
    <m/>
    <m/>
    <m/>
    <m/>
    <m/>
    <m/>
    <m/>
    <s v="PJ04DEF00"/>
    <x v="1"/>
    <s v="software"/>
    <s v="hm_izaki_ki"/>
    <s v="23PF A14é–‹ç™ºå‘ã‘ä¸å…·åˆç®¡ç†_x000d__x000a_23PF Defect management for A14 development_x000d__x000a_"/>
    <m/>
  </r>
  <r>
    <x v="0"/>
    <s v="PJ04DEF00-2696"/>
    <n v="524876"/>
    <s v="[BOOT] After performing FDR  black screen is displayed."/>
    <s v="kpt_gaikwad_pr"/>
    <x v="5"/>
    <s v="CLOSED"/>
    <x v="734"/>
    <x v="0"/>
    <s v="OBU for OSV"/>
    <s v="3BMA"/>
    <s v="A13_A14_OSV"/>
    <s v="A14OSV_INFLOW_WK16"/>
    <s v="A14OSV_OUTFLOW_WK27"/>
    <s v="OBU_to_DEV_Handover_Complete"/>
    <m/>
    <m/>
    <m/>
    <m/>
    <m/>
    <m/>
    <m/>
    <m/>
    <m/>
    <m/>
    <m/>
    <m/>
    <m/>
    <m/>
    <m/>
    <m/>
    <s v="PJ04DEF00"/>
    <x v="1"/>
    <s v="software"/>
    <s v="hm_izaki_ki"/>
    <s v="23PF A14é–‹ç™ºå‘ã‘ä¸å…·åˆç®¡ç†_x000d__x000a_23PF Defect management for A14 development_x000d__x000a_"/>
    <m/>
  </r>
  <r>
    <x v="0"/>
    <s v="PJ04DEF00-2693"/>
    <n v="524859"/>
    <s v="[SUW] ICB is rebooting after selecting &quot;Skip&quot; on &quot;Skip Google sign-in&quot; popup"/>
    <s v="kpt_tehra_ma"/>
    <x v="0"/>
    <s v="CLOSED"/>
    <x v="735"/>
    <x v="0"/>
    <s v="OBU for OSV"/>
    <s v="&lt;KPIT&gt;Analyzed"/>
    <s v="3BMA"/>
    <s v="A13_A14_OSV"/>
    <s v="A14OSV_INFLOW_WK16"/>
    <s v="A14OSV_OUTFLOW_WK29"/>
    <s v="OBU_to_DEV_Handover_Complete"/>
    <s v="ã‚¬ãƒ©ã‚¹è²¼ã‚Š_æŠ€è¡“"/>
    <m/>
    <m/>
    <m/>
    <m/>
    <m/>
    <m/>
    <m/>
    <m/>
    <m/>
    <m/>
    <m/>
    <m/>
    <m/>
    <m/>
    <s v="PJ04DEF00"/>
    <x v="1"/>
    <s v="software"/>
    <s v="hm_izaki_ki"/>
    <s v="23PF A14é–‹ç™ºå‘ã‘ä¸å…·åˆç®¡ç†_x000d__x000a_23PF Defect management for A14 development_x000d__x000a_"/>
    <m/>
  </r>
  <r>
    <x v="0"/>
    <s v="PJ04DEF00-2690"/>
    <n v="524656"/>
    <s v=" [SUW] &quot;Enhance the ride with apps&quot; screen is not displayed when &quot;Skip&quot; is selected  on &quot;Google Sign in&quot; screen"/>
    <s v="kpt_pandhare_pr"/>
    <x v="10"/>
    <s v="INVESTIGATING OUTSIDE"/>
    <x v="736"/>
    <x v="1"/>
    <s v="OBU for OSV -&gt; LRT"/>
    <s v="3BMA"/>
    <s v="A13_A14_OSV"/>
    <s v="A14NL_ISSUE"/>
    <s v="A14OSV_INFLOW_WK16"/>
    <s v="A14OSV_OUTFLOW_WK21"/>
    <s v="LRT_Automation"/>
    <s v="SetupWizard"/>
    <s v="SourceoftheSameCaseID:PJ04DEF00-2738"/>
    <m/>
    <m/>
    <m/>
    <m/>
    <m/>
    <m/>
    <m/>
    <m/>
    <m/>
    <m/>
    <m/>
    <m/>
    <m/>
    <s v="PJ04DEF00"/>
    <x v="1"/>
    <s v="software"/>
    <s v="hm_izaki_ki"/>
    <s v="23PF A14é–‹ç™ºå‘ã‘ä¸å…·åˆç®¡ç†_x000d__x000a_23PF Defect management for A14 development_x000d__x000a_"/>
    <m/>
  </r>
  <r>
    <x v="0"/>
    <s v="PJ04DEF00-2689"/>
    <n v="524642"/>
    <s v="[CLK] UP/Down arrow button for switching between AM and PM is not operable and it is grayed out after Performing FDR while setting Time"/>
    <s v="kpt_gaikwad_pr"/>
    <x v="5"/>
    <s v="CLOSED"/>
    <x v="737"/>
    <x v="1"/>
    <s v="OBU for OSV"/>
    <s v="3BMA"/>
    <s v="A13_A14_OSV"/>
    <s v="A14NL_ISSUE"/>
    <s v="A14OSV_INFLOW_WK16"/>
    <s v="A14OSV_OUTFLOW_WK25"/>
    <s v="Fix:According"/>
    <s v="OSV_DVT_OutOfScope"/>
    <s v="specifications"/>
    <s v="to"/>
    <s v="åŒä»¶_Wonâ€™t"/>
    <m/>
    <m/>
    <m/>
    <m/>
    <m/>
    <m/>
    <m/>
    <m/>
    <m/>
    <m/>
    <m/>
    <s v="PJ04DEF00"/>
    <x v="1"/>
    <s v="software"/>
    <s v="hm_izaki_ki"/>
    <s v="23PF A14é–‹ç™ºå‘ã‘ä¸å…·åˆç®¡ç†_x000d__x000a_23PF Defect management for A14 development_x000d__x000a_"/>
    <m/>
  </r>
  <r>
    <x v="0"/>
    <s v="PJ04DEF00-2681"/>
    <n v="524364"/>
    <s v="[PFM] Incorrect wait time is displayed on lock screen after IGN cycle on entering wrong PIN for 12th time"/>
    <s v="kpt_rajput_dh"/>
    <x v="1"/>
    <s v="INVESTIGATING OUTSIDE"/>
    <x v="738"/>
    <x v="1"/>
    <s v="OBU for OSV"/>
    <s v="3BMA"/>
    <s v="A13_A14_OSV"/>
    <s v="A14NL_ISSUE"/>
    <s v="A14OSV_INFLOW_WK17"/>
    <s v="A14OSV_MP_triage_to_su2"/>
    <s v="A14OSV_OUTFLOW_WK30"/>
    <m/>
    <m/>
    <m/>
    <m/>
    <m/>
    <m/>
    <m/>
    <m/>
    <m/>
    <m/>
    <m/>
    <m/>
    <m/>
    <m/>
    <m/>
    <s v="PJ04DEF00"/>
    <x v="1"/>
    <s v="software"/>
    <s v="hm_izaki_ki"/>
    <s v="23PF A14é–‹ç™ºå‘ã‘ä¸å…·åˆç®¡ç†_x000d__x000a_23PF Defect management for A14 development_x000d__x000a_"/>
    <m/>
  </r>
  <r>
    <x v="0"/>
    <s v="PJ04DEF00-2653"/>
    <n v="523619"/>
    <s v="[DD] User selection screen is displayed for a moment after terminating Lane watch camera screen while Driver distraction is applied"/>
    <s v="kpt_rajput_dh"/>
    <x v="8"/>
    <s v="CLOSE CONFIRMATION"/>
    <x v="739"/>
    <x v="2"/>
    <s v="OBU for OSV -&gt; LRT"/>
    <s v="30AY"/>
    <s v="A13_A14_OSV"/>
    <s v="A14NL_ISSUE"/>
    <s v="A14OSV_INFLOW_WK16"/>
    <s v="A14OSV_OUTFLOW_WK22"/>
    <s v="Fix:According"/>
    <s v="OSV_DVT_OutOfScope"/>
    <s v="SourceoftheSameCaseID:PJ04DEF00-2790"/>
    <s v="specifications"/>
    <s v="to"/>
    <s v="åŒä»¶_Wonâ€™t"/>
    <m/>
    <m/>
    <m/>
    <m/>
    <m/>
    <m/>
    <m/>
    <m/>
    <m/>
    <m/>
    <s v="PJ04DEF00"/>
    <x v="1"/>
    <s v="software"/>
    <s v="hm_izaki_ki"/>
    <s v="23PF A14é–‹ç™ºå‘ã‘ä¸å…·åˆç®¡ç†_x000d__x000a_23PF Defect management for A14 development_x000d__x000a_"/>
    <m/>
  </r>
  <r>
    <x v="0"/>
    <s v="PJ04DEF00-2652"/>
    <n v="523618"/>
    <s v="[HFT] Unable to swap the calls on pressing &quot;Swap calls&quot; button on call in progress screen"/>
    <s v="kpt_lucky_md"/>
    <x v="8"/>
    <s v="CLOSED"/>
    <x v="740"/>
    <x v="1"/>
    <s v="OBU for OSV"/>
    <s v="3BMA"/>
    <s v="A13_A14_OSV"/>
    <s v="A14OSV_INFLOW_WK16"/>
    <s v="A14OSV_OUTFLOW_WK16"/>
    <s v="DVT_InScope"/>
    <s v="DVT_KPIT_ConfirmationOK"/>
    <m/>
    <m/>
    <m/>
    <m/>
    <m/>
    <m/>
    <m/>
    <m/>
    <m/>
    <m/>
    <m/>
    <m/>
    <m/>
    <m/>
    <m/>
    <s v="PJ04DEF00"/>
    <x v="1"/>
    <s v="software"/>
    <s v="hm_izaki_ki"/>
    <s v="23PF A14é–‹ç™ºå‘ã‘ä¸å…·åˆç®¡ç†_x000d__x000a_23PF Defect management for A14 development_x000d__x000a_"/>
    <m/>
  </r>
  <r>
    <x v="0"/>
    <s v="PJ04DEF00-2648"/>
    <n v="523592"/>
    <s v="[SUW] Black screen is displayed on ICB after selecting &quot;Next&quot; on &quot;You're signed in&quot; Google screen"/>
    <s v="kpt_pisal_ra"/>
    <x v="6"/>
    <s v="INVESTIGATING OUTSIDE"/>
    <x v="741"/>
    <x v="0"/>
    <s v="OBU for OSV -&gt; LRT"/>
    <s v="3BMA"/>
    <s v="A13_A14_OSV"/>
    <s v="A14NL_ISSUE"/>
    <s v="A14OSV_INFLOW_WK16"/>
    <s v="A14OSV_OUTFLOW_WK16"/>
    <s v="DEF_Waiting_for_submission_REL"/>
    <s v="External_Factor"/>
    <s v="KPIT_WK48_Out"/>
    <s v="OBU_to_DEV_Handover_Complete"/>
    <s v="SetupWizard"/>
    <s v="SourceoftheSameCaseID:PJ04DEF00-1624"/>
    <m/>
    <m/>
    <m/>
    <m/>
    <m/>
    <m/>
    <m/>
    <m/>
    <m/>
    <m/>
    <s v="PJ04DEF00"/>
    <x v="1"/>
    <s v="software"/>
    <s v="hm_izaki_ki"/>
    <s v="23PF A14é–‹ç™ºå‘ã‘ä¸å…·åˆç®¡ç†_x000d__x000a_23PF Defect management for A14 development_x000d__x000a_"/>
    <m/>
  </r>
  <r>
    <x v="0"/>
    <s v="PJ04DEF00-2644"/>
    <n v="523583"/>
    <s v="[PRM] The user authentication screen freezes and the A-zone is displayed as Black when the login PIN is entered"/>
    <s v="kpt_tehra_ma"/>
    <x v="0"/>
    <s v="CLOSED"/>
    <x v="742"/>
    <x v="3"/>
    <s v="OBU for OSV"/>
    <s v="3BMA"/>
    <s v="A13_A14_OSV"/>
    <s v="A14NL_ISSUE"/>
    <s v="A14OSV_INFLOW_WK16"/>
    <s v="A14OSV_OUTFLOW_WK21"/>
    <s v="Case"/>
    <s v="Fix:Closed"/>
    <s v="OBU_to_DEV_Handover_Complete"/>
    <s v="OSV_DVT_InScope"/>
    <s v="OSVDVT_ConfirmationOK"/>
    <s v="Same"/>
    <s v="the"/>
    <s v="åŒä»¶_Wonâ€™t"/>
    <m/>
    <m/>
    <m/>
    <m/>
    <m/>
    <m/>
    <m/>
    <m/>
    <s v="PJ04DEF00"/>
    <x v="1"/>
    <s v="software"/>
    <s v="hm_izaki_ki"/>
    <s v="23PF A14é–‹ç™ºå‘ã‘ä¸å…·åˆç®¡ç†_x000d__x000a_23PF Defect management for A14 development_x000d__x000a_"/>
    <m/>
  </r>
  <r>
    <x v="0"/>
    <s v="PJ04DEF00-2633"/>
    <n v="523321"/>
    <s v="[PRM] Black screen is displayed for a moment on A-Zone and B-zone when profile is switched from Owner to Guest"/>
    <s v="kpt_prasad_ra"/>
    <x v="0"/>
    <s v="BLOCK FIXING VALIDATION"/>
    <x v="743"/>
    <x v="1"/>
    <s v="OBU for OSV"/>
    <s v="3BMA"/>
    <s v="A13_A14_OSV"/>
    <s v="A13LegacyDefect"/>
    <s v="A14NL_ISSUE"/>
    <s v="A14OSV_INFLOW_WK16"/>
    <s v="A14OSV_OUTFLOW_WK23"/>
    <s v="SourceoftheSameCaseID:PJ04DEF00-2956"/>
    <m/>
    <m/>
    <m/>
    <m/>
    <m/>
    <m/>
    <m/>
    <m/>
    <m/>
    <m/>
    <m/>
    <m/>
    <m/>
    <m/>
    <s v="PJ04DEF00"/>
    <x v="1"/>
    <s v="software"/>
    <s v="hm_izaki_ki"/>
    <s v="23PF A14é–‹ç™ºå‘ã‘ä¸å…·åˆç®¡ç†_x000d__x000a_23PF Defect management for A14 development_x000d__x000a_"/>
    <m/>
  </r>
  <r>
    <x v="0"/>
    <s v="PJ04DEF00-2625"/>
    <n v="523118"/>
    <s v="[BOOT] Black screen is displayed continuously after changing language to &quot;English&quot; from Disclaimer popup"/>
    <s v="kpt_lucky_md"/>
    <x v="8"/>
    <s v="CLOSED"/>
    <x v="744"/>
    <x v="0"/>
    <s v="OBU for OSV"/>
    <s v="30AY"/>
    <s v="A13_A14_OSV"/>
    <s v="A14OSV_INFLOW_WK16"/>
    <s v="A14OSV_OUTFLOW_WK20"/>
    <s v="OBU_to_DEV_Handover_Complete"/>
    <m/>
    <m/>
    <m/>
    <m/>
    <m/>
    <m/>
    <m/>
    <m/>
    <m/>
    <m/>
    <m/>
    <m/>
    <m/>
    <m/>
    <m/>
    <m/>
    <s v="PJ04DEF00"/>
    <x v="1"/>
    <s v="software"/>
    <s v="hm_izaki_ki"/>
    <s v="23PF A14é–‹ç™ºå‘ã‘ä¸å…·åˆç®¡ç†_x000d__x000a_23PF Defect management for A14 development_x000d__x000a_"/>
    <m/>
  </r>
  <r>
    <x v="0"/>
    <s v="PJ04DEF00-2599"/>
    <n v="522260"/>
    <s v="[BOOT] B-zone and MCS are displayed Black for 6 seconds after performing battery cycle"/>
    <s v="kpt_rajput_dh"/>
    <x v="8"/>
    <s v="CLOSE CONFIRMATION"/>
    <x v="745"/>
    <x v="1"/>
    <s v="OBU for OSV"/>
    <s v="30AY"/>
    <s v="A13_A14_OSV"/>
    <s v="A14NL_ISSUE"/>
    <s v="A14OSV_INFLOW_WK15"/>
    <s v="A14OSV_MP_triage_to_su3"/>
    <s v="A14OSV_OUTFLOW_WK23"/>
    <s v="Case"/>
    <s v="Fix:Closed"/>
    <s v="KPIT_WK44_Out"/>
    <s v="OSV_DVT_InScope"/>
    <s v="OSVDVT_KPIT_ConfirmationNG"/>
    <s v="Same"/>
    <s v="SourceoftheSameCaseID:PJ04DEF00-1471"/>
    <s v="the"/>
    <s v="åŒä»¶_Wonâ€™t"/>
    <m/>
    <m/>
    <m/>
    <m/>
    <m/>
    <m/>
    <s v="PJ04DEF00"/>
    <x v="1"/>
    <s v="software"/>
    <s v="hm_izaki_ki"/>
    <s v="23PF A14é–‹ç™ºå‘ã‘ä¸å…·åˆç®¡ç†_x000d__x000a_23PF Defect management for A14 development_x000d__x000a_"/>
    <m/>
  </r>
  <r>
    <x v="0"/>
    <s v="PJ04DEF00-2598"/>
    <n v="522258"/>
    <s v="[BOOT] &quot;Virtual key mode detected. Changing to guest mode.&quot; loading screen is displayed continuously until recovery is performed after changing language from Disclaimer popup"/>
    <s v="kpt_mulla2_am"/>
    <x v="8"/>
    <s v="CLOSED"/>
    <x v="746"/>
    <x v="0"/>
    <s v="OBU for OSV"/>
    <s v="30AY"/>
    <s v="A13_A14_OSV"/>
    <s v="A14OSV_INFLOW_WK15"/>
    <s v="A14OSV_OUTFLOW_WK23"/>
    <s v="OBU_to_DEV_Handover_Complete"/>
    <s v="OSV_DVT_InScope"/>
    <s v="OSVDVT_ConfirmationOK"/>
    <m/>
    <m/>
    <m/>
    <m/>
    <m/>
    <m/>
    <m/>
    <m/>
    <m/>
    <m/>
    <m/>
    <m/>
    <m/>
    <m/>
    <s v="PJ04DEF00"/>
    <x v="1"/>
    <s v="software"/>
    <s v="hm_izaki_ki"/>
    <s v="23PF A14é–‹ç™ºå‘ã‘ä¸å…·åˆç®¡ç†_x000d__x000a_23PF Defect management for A14 development_x000d__x000a_"/>
    <m/>
  </r>
  <r>
    <x v="0"/>
    <s v="PJ04DEF00-2595"/>
    <n v="522226"/>
    <s v="[System UI] &quot;Delete Device&quot; popup is not terminated when Google Assistant option is selected from MCS"/>
    <s v="kpt_gahile_pr"/>
    <x v="10"/>
    <s v="CLOSED"/>
    <x v="747"/>
    <x v="1"/>
    <s v="OBU for OSV -&gt; LRT"/>
    <s v="3BMA"/>
    <s v="A13_A14_OSV"/>
    <s v="A14NL_ISSUE"/>
    <s v="A14OSV_INFLOW_WK15"/>
    <s v="A14OSV_OUTFLOW_WK22"/>
    <s v="OSV_DVT_InScope"/>
    <s v="OSVDVT_ConfirmationOK"/>
    <m/>
    <m/>
    <m/>
    <m/>
    <m/>
    <m/>
    <m/>
    <m/>
    <m/>
    <m/>
    <m/>
    <m/>
    <m/>
    <m/>
    <s v="PJ04DEF00"/>
    <x v="1"/>
    <s v="software"/>
    <s v="hm_izaki_ki"/>
    <s v="23PF A14é–‹ç™ºå‘ã‘ä¸å…·åˆç®¡ç†_x000d__x000a_23PF Defect management for A14 development_x000d__x000a_"/>
    <m/>
  </r>
  <r>
    <x v="0"/>
    <s v="PJ04DEF00-2586"/>
    <n v="521771"/>
    <s v="[HFT] &quot;No Phone Detected&quot; popup is displayed instead of &quot;Searching&quot; message popup, after disconnecting bluetooth from device side"/>
    <s v="kpt_falak_vi"/>
    <x v="8"/>
    <s v="CLOSED"/>
    <x v="748"/>
    <x v="1"/>
    <s v="OBU for OSV -&gt; LRT"/>
    <s v="3BMA"/>
    <s v="A13_A14_OSV"/>
    <s v="A14OSV_INFLOW_WK15"/>
    <s v="A14OSV_OUTFLOW_WK23"/>
    <s v="OSV_DVT_InScope"/>
    <s v="OSVDVT_ConfirmationOK"/>
    <m/>
    <m/>
    <m/>
    <m/>
    <m/>
    <m/>
    <m/>
    <m/>
    <m/>
    <m/>
    <m/>
    <m/>
    <m/>
    <m/>
    <m/>
    <s v="PJ04DEF00"/>
    <x v="1"/>
    <s v="software"/>
    <s v="hm_izaki_ki"/>
    <s v="23PF A14é–‹ç™ºå‘ã‘ä¸å…·åˆç®¡ç†_x000d__x000a_23PF Defect management for A14 development_x000d__x000a_"/>
    <m/>
  </r>
  <r>
    <x v="0"/>
    <s v="PJ04DEF00-2585"/>
    <n v="521770"/>
    <s v="[WF] Alexa sign-in screen is not displayed when Wi-Fi AP is successfully connected to ICB"/>
    <s v="kpt_gaikwad_pr"/>
    <x v="5"/>
    <s v="CLOSED"/>
    <x v="749"/>
    <x v="1"/>
    <s v="OBU for OSV -&gt; LRT"/>
    <s v="3BMA"/>
    <s v="A13_A14_OSV"/>
    <s v="A13LegacyDefect"/>
    <s v="A14NL_ISSUE"/>
    <s v="A14OSV_INFLOW_WK15"/>
    <s v="A14OSV_OUTFLOW_WK23"/>
    <s v="OBU_to_DEV_Handover_Complete"/>
    <s v="OSV_DVT_InScope"/>
    <s v="OSVDVT_ConfirmationOK"/>
    <s v="SourceoftheSameCaseID:PJ04DEF00-3502"/>
    <m/>
    <m/>
    <m/>
    <m/>
    <m/>
    <m/>
    <m/>
    <m/>
    <m/>
    <m/>
    <m/>
    <s v="PJ04DEF00"/>
    <x v="1"/>
    <s v="software"/>
    <s v="hm_izaki_ki"/>
    <s v="23PF A14é–‹ç™ºå‘ã‘ä¸å…·åˆç®¡ç†_x000d__x000a_23PF Defect management for A14 development_x000d__x000a_"/>
    <m/>
  </r>
  <r>
    <x v="0"/>
    <s v="PJ04DEF00-2584"/>
    <n v="521832"/>
    <s v="[PKS] Black screen is displayed on A-Zone when Google VR is initiated from steering switch while proximity detection Pop-up is active"/>
    <s v="kpt_mishra_ay"/>
    <x v="6"/>
    <s v="CLOSED"/>
    <x v="750"/>
    <x v="1"/>
    <s v="OBU for OSV -&gt; LRT"/>
    <s v="3BMA"/>
    <s v="A13_A14_OSV"/>
    <s v="A14OSV_INFLOW_WK15"/>
    <s v="A14OSV_OUTFLOW_WK21"/>
    <s v="closed"/>
    <s v="External_Factor"/>
    <s v="Fix:As-Is"/>
    <s v="KPIT_2026_WK04_Out"/>
    <s v="OSV_DVT_OutOfScope"/>
    <s v="SourceoftheSameCaseID:PJ04DEF00-4810"/>
    <s v="åŒä»¶_Wonâ€™t"/>
    <s v="åŒä»¶_Wonâ€™tFix"/>
    <m/>
    <m/>
    <m/>
    <m/>
    <m/>
    <m/>
    <m/>
    <m/>
    <m/>
    <s v="PJ04DEF00"/>
    <x v="1"/>
    <s v="software"/>
    <s v="hm_izaki_ki"/>
    <s v="23PF A14é–‹ç™ºå‘ã‘ä¸å…·åˆç®¡ç†_x000d__x000a_23PF Defect management for A14 development_x000d__x000a_"/>
    <m/>
  </r>
  <r>
    <x v="0"/>
    <s v="PJ04DEF00-2583"/>
    <n v="521769"/>
    <s v="[Personal Setting] Vehicle personal setting for HVAC Fan Speed â€‹â€‹is set to current value for User1 profile, when an error condition is performed"/>
    <s v="kpt_gaikwad_pr"/>
    <x v="5"/>
    <s v="CLOSED"/>
    <x v="751"/>
    <x v="2"/>
    <s v="OBU for OSV -&gt; LRT"/>
    <s v="30AY"/>
    <s v="A13_A14_OSV"/>
    <s v="A14NL_ISSUE"/>
    <s v="A14OSV_INFLOW_WK15"/>
    <s v="A14OSV_OUTFLOW_WK22"/>
    <s v="OSV_DVT_OutOfScope"/>
    <s v="PersonalSettingV4"/>
    <s v="SourceoftheSameCaseID:PJ04DEF00-2983"/>
    <s v="åŒä»¶_Wonâ€™tFix"/>
    <m/>
    <m/>
    <m/>
    <m/>
    <m/>
    <m/>
    <m/>
    <m/>
    <m/>
    <m/>
    <m/>
    <m/>
    <s v="PJ04DEF00"/>
    <x v="1"/>
    <s v="software"/>
    <s v="hm_izaki_ki"/>
    <s v="23PF A14é–‹ç™ºå‘ã‘ä¸å…·åˆç®¡ç†_x000d__x000a_23PF Defect management for A14 development_x000d__x000a_"/>
    <m/>
  </r>
  <r>
    <x v="0"/>
    <s v="PJ04DEF00-2582"/>
    <n v="521768"/>
    <s v="[SUW] Screen flicker is observed when &quot;Next&quot; button is selected on &quot;Enhance the ride with apps&quot; screen"/>
    <s v="kpt_lucky_md"/>
    <x v="8"/>
    <s v="CLOSED"/>
    <x v="752"/>
    <x v="2"/>
    <s v="OBU for OSV"/>
    <s v="30AY"/>
    <s v="A13_A14_OSV"/>
    <s v="A13LegacyDefect"/>
    <s v="A14NL_ISSUE"/>
    <s v="A14OSV_INFLOW_WK15"/>
    <s v="A14OSV_OUTFLOW_WK23"/>
    <s v="KPIT_2026_WK05_Out"/>
    <s v="KPIT_Export"/>
    <s v="OSV_DVT_OutOfScope"/>
    <s v="SetupWizard"/>
    <s v="SourceoftheSameCaseID:PJ04DEF00-2951"/>
    <s v="åŒä»¶_Wonâ€™tFix"/>
    <m/>
    <m/>
    <m/>
    <m/>
    <m/>
    <m/>
    <m/>
    <m/>
    <m/>
    <s v="PJ04DEF00"/>
    <x v="1"/>
    <s v="software"/>
    <s v="hm_izaki_ki"/>
    <s v="23PF A14é–‹ç™ºå‘ã‘ä¸å…·åˆç®¡ç†_x000d__x000a_23PF Defect management for A14 development_x000d__x000a_"/>
    <m/>
  </r>
  <r>
    <x v="0"/>
    <s v="PJ04DEF00-2576"/>
    <n v="520672"/>
    <s v="[SUW] &quot;Finish setting your profile&quot; (SUW restart notification) notification is displayed in notification list though user have not accepted Google services and permissions"/>
    <s v="kpt_tehra_ma"/>
    <x v="0"/>
    <s v="CLOSED"/>
    <x v="753"/>
    <x v="1"/>
    <s v="OBU for OSV"/>
    <s v="3BMA"/>
    <s v="A13_A14_OSV"/>
    <s v="A14NL_ISSUE"/>
    <s v="A14OSV_INFLOW_WK15"/>
    <s v="A14OSV_OUTFLOW_WK17"/>
    <s v="Case"/>
    <s v="Fix:Closed"/>
    <s v="OBU_to_DEV_Handover_Complete"/>
    <s v="OSV_DVT_InScope"/>
    <s v="OSVDVT_ConfirmationNG"/>
    <s v="Same"/>
    <s v="SetupWizard"/>
    <s v="SourceoftheSameCaseID:PJ04DEF00-1367"/>
    <s v="the"/>
    <s v="åŒä»¶_Wonâ€™t"/>
    <m/>
    <m/>
    <m/>
    <m/>
    <m/>
    <m/>
    <s v="PJ04DEF00"/>
    <x v="1"/>
    <s v="software"/>
    <s v="hm_izaki_ki"/>
    <s v="23PF A14é–‹ç™ºå‘ã‘ä¸å…·åˆç®¡ç†_x000d__x000a_23PF Defect management for A14 development_x000d__x000a_"/>
    <m/>
  </r>
  <r>
    <x v="0"/>
    <s v="PJ04DEF00-2573"/>
    <n v="520464"/>
    <s v="[3rd Party app] &quot;News&quot; app Metadata is not displayed on B-Zone when home button is pressed from MCS"/>
    <s v="kpt_pandhare_pr"/>
    <x v="8"/>
    <s v="BLOCK FIXING VALIDATION"/>
    <x v="754"/>
    <x v="2"/>
    <s v="OBU for OSV"/>
    <s v="30AY"/>
    <s v="A13_A14_OSV"/>
    <s v="A13LegacyDefect"/>
    <s v="A14NL_ISSUE"/>
    <s v="A14OSV_INFLOW_WK15"/>
    <s v="A14OSV_OUTFLOW_WK23"/>
    <s v="GoogleAssistant"/>
    <s v="SourceoftheSameCaseID:PJ04DEF00-2607"/>
    <m/>
    <m/>
    <m/>
    <m/>
    <m/>
    <m/>
    <m/>
    <m/>
    <m/>
    <m/>
    <m/>
    <m/>
    <m/>
    <s v="PJ04DEF00"/>
    <x v="1"/>
    <s v="software"/>
    <s v="hm_izaki_ki"/>
    <s v="23PF A14é–‹ç™ºå‘ã‘ä¸å…·åˆç®¡ç†_x000d__x000a_23PF Defect management for A14 development_x000d__x000a_"/>
    <m/>
  </r>
  <r>
    <x v="0"/>
    <s v="PJ04DEF00-2572"/>
    <n v="520463"/>
    <s v="[Header] Black screen is displayed while tapping multiple times on Header after performing FDR"/>
    <s v="kpt_lucky_md"/>
    <x v="8"/>
    <s v="CLOSED"/>
    <x v="755"/>
    <x v="3"/>
    <s v="OBU for OSV"/>
    <s v="&lt;KPIT&gt;Analyzed"/>
    <s v="30AY"/>
    <s v="A13_A14_OSV"/>
    <s v="A14OSV_INFLOW_WK15"/>
    <s v="A14OSV_OUTFLOW_WK23"/>
    <s v="OBU_to_DEV_Handover_Complete"/>
    <s v="OSV_DVT_OutOfScope"/>
    <m/>
    <m/>
    <m/>
    <m/>
    <m/>
    <m/>
    <m/>
    <m/>
    <m/>
    <m/>
    <m/>
    <m/>
    <m/>
    <m/>
    <s v="PJ04DEF00"/>
    <x v="1"/>
    <s v="software"/>
    <s v="hm_izaki_ki"/>
    <s v="23PF A14é–‹ç™ºå‘ã‘ä¸å…·åˆç®¡ç†_x000d__x000a_23PF Defect management for A14 development_x000d__x000a_"/>
    <m/>
  </r>
  <r>
    <x v="0"/>
    <s v="PJ04DEF00-2550"/>
    <n v="520055"/>
    <s v="[HAC] Word &quot;Alexa&quot; is overlapped with Alexa home screen text and play button is displayed when Alexa App Notification is turned off"/>
    <s v="kpt_mishra_ay"/>
    <x v="6"/>
    <s v="CLOSED"/>
    <x v="756"/>
    <x v="2"/>
    <s v="OBU for OSV"/>
    <s v="3BMA"/>
    <s v="A13_A14_OSV"/>
    <s v="A14OSV_INFLOW_WK15"/>
    <s v="A14OSV_OUTFLOW_WK24"/>
    <s v="OSV_DVT_InScope"/>
    <s v="OSVDVT_ConfirmationOK"/>
    <s v="PJ03DEF00ãƒžãƒ«æ¬¡å¯¾å¿œ"/>
    <m/>
    <m/>
    <m/>
    <m/>
    <m/>
    <m/>
    <m/>
    <m/>
    <m/>
    <m/>
    <m/>
    <m/>
    <m/>
    <m/>
    <s v="PJ04DEF00"/>
    <x v="1"/>
    <s v="software"/>
    <s v="hm_izaki_ki"/>
    <s v="23PF A14é–‹ç™ºå‘ã‘ä¸å…·åˆç®¡ç†_x000d__x000a_23PF Defect management for A14 development_x000d__x000a_"/>
    <m/>
  </r>
  <r>
    <x v="0"/>
    <s v="PJ04DEF00-2544"/>
    <n v="520046"/>
    <s v="[PersonalSettings]White screen is displayed when User switching is performed from Owner to User1"/>
    <s v="kpt_gunjal_ji"/>
    <x v="4"/>
    <s v="CLOSED"/>
    <x v="757"/>
    <x v="0"/>
    <s v="OBU for OSV -&gt; LRT"/>
    <s v="30AY"/>
    <s v="A13_A14_OSV"/>
    <s v="A14OSV_INFLOW_WK15"/>
    <s v="A14OSV_OUTFLOW_WK20"/>
    <s v="OBU_to_DEV_Handover_Complete"/>
    <m/>
    <m/>
    <m/>
    <m/>
    <m/>
    <m/>
    <m/>
    <m/>
    <m/>
    <m/>
    <m/>
    <m/>
    <m/>
    <m/>
    <m/>
    <m/>
    <s v="PJ04DEF00"/>
    <x v="1"/>
    <s v="software"/>
    <s v="hm_izaki_ki"/>
    <s v="23PF A14é–‹ç™ºå‘ã‘ä¸å…·åˆç®¡ç†_x000d__x000a_23PF Defect management for A14 development_x000d__x000a_"/>
    <m/>
  </r>
  <r>
    <x v="0"/>
    <s v="PJ04DEF00-2541"/>
    <n v="519990"/>
    <s v="[BOOT] After Performing FDR during boot, system is restarting three times with Honda animation"/>
    <s v="kpt_lucky_md"/>
    <x v="8"/>
    <s v="CLOSED"/>
    <x v="758"/>
    <x v="0"/>
    <s v="OBU for OSV"/>
    <s v="30AY"/>
    <s v="A13_A14_OSV"/>
    <s v="A14OSV_INFLOW_WK15"/>
    <s v="A14OSV_OUTFLOW_WK17"/>
    <s v="OBU_to_DEV_Handover_Complete"/>
    <s v="OSV_DVT_InScope"/>
    <s v="OSVDVT_ConfirmationOK"/>
    <m/>
    <m/>
    <m/>
    <m/>
    <m/>
    <m/>
    <m/>
    <m/>
    <m/>
    <m/>
    <m/>
    <m/>
    <m/>
    <m/>
    <s v="PJ04DEF00"/>
    <x v="1"/>
    <s v="software"/>
    <s v="hm_izaki_ki"/>
    <s v="23PF A14é–‹ç™ºå‘ã‘ä¸å…·åˆç®¡ç†_x000d__x000a_23PF Defect management for A14 development_x000d__x000a_"/>
    <m/>
  </r>
  <r>
    <x v="0"/>
    <s v="PJ04DEF00-2533"/>
    <n v="519970"/>
    <s v="[BT] Already connected Bluetooth device name is appeared in &quot;search for devices&quot; list"/>
    <s v="kpt_reddimalla_pr"/>
    <x v="15"/>
    <s v="CLOSED"/>
    <x v="759"/>
    <x v="2"/>
    <s v="OBU for OSV"/>
    <s v="3BMA"/>
    <s v="A13_A14_OSV"/>
    <s v="A14NL_ISSUE"/>
    <s v="A14OSV_INFLOW_WK15"/>
    <s v="A14OSV_OUTFLOW_WK22"/>
    <s v="Fix:According"/>
    <s v="OSV_DVT_OutOfScope"/>
    <s v="SourceoftheSameCaseID:PJ04DEF00-2920"/>
    <s v="specifications"/>
    <s v="to"/>
    <s v="åŒä»¶_Wonâ€™t"/>
    <m/>
    <m/>
    <m/>
    <m/>
    <m/>
    <m/>
    <m/>
    <m/>
    <m/>
    <m/>
    <s v="PJ04DEF00"/>
    <x v="1"/>
    <s v="software"/>
    <s v="hm_izaki_ki"/>
    <s v="23PF A14é–‹ç™ºå‘ã‘ä¸å…·åˆç®¡ç†_x000d__x000a_23PF Defect management for A14 development_x000d__x000a_"/>
    <m/>
  </r>
  <r>
    <x v="0"/>
    <s v="PJ04DEF00-2531"/>
    <n v="519950"/>
    <s v="[SUW] &quot;Finish setting up your profile&quot; notification is displaying twice on the notification list screen"/>
    <s v="kpt_tehra_ma"/>
    <x v="0"/>
    <s v="CLOSED"/>
    <x v="760"/>
    <x v="1"/>
    <s v="OBU for OSV"/>
    <s v="3BMA"/>
    <s v="A13_A14_OSV"/>
    <s v="A14OSV_INFLOW_WK15"/>
    <s v="A14OSV_OUTFLOW_WK17"/>
    <s v="DVT_OutOfScope"/>
    <s v="OBU_to_DEV_Handover_Complete"/>
    <m/>
    <m/>
    <m/>
    <m/>
    <m/>
    <m/>
    <m/>
    <m/>
    <m/>
    <m/>
    <m/>
    <m/>
    <m/>
    <m/>
    <m/>
    <s v="PJ04DEF00"/>
    <x v="1"/>
    <s v="software"/>
    <s v="hm_izaki_ki"/>
    <s v="23PF A14é–‹ç™ºå‘ã‘ä¸å…·åˆç®¡ç†_x000d__x000a_23PF Defect management for A14 development_x000d__x000a_"/>
    <m/>
  </r>
  <r>
    <x v="0"/>
    <s v="PJ04DEF00-2530"/>
    <n v="519946"/>
    <s v="[VEH] 3D Vehicle image is not displayed on Vehicle settings screen"/>
    <s v="kpt_walke_sh"/>
    <x v="11"/>
    <s v="CLOSED"/>
    <x v="761"/>
    <x v="1"/>
    <s v="OBU for OSV -&gt; LRT"/>
    <s v="3BMA"/>
    <s v="A13_A14_OSV"/>
    <s v="A14_OSV"/>
    <s v="A14NL_ISSUE"/>
    <s v="A14OSV_INFLOW_WK15"/>
    <s v="A14OSV_ISP_PostCS1_Premerge"/>
    <s v="A14OSV_OUTFLOW_WK19"/>
    <s v="DRT_Blocker"/>
    <s v="LRT_Automation"/>
    <s v="OBU_to_DEV_Handover_Complete"/>
    <s v="OSV_DVT_InScope"/>
    <s v="OSVDVT_KPIT_ConfirmationOK"/>
    <s v="R1400_DRT"/>
    <m/>
    <m/>
    <m/>
    <m/>
    <m/>
    <m/>
    <m/>
    <m/>
    <s v="PJ04DEF00"/>
    <x v="1"/>
    <s v="software"/>
    <s v="hm_izaki_ki"/>
    <s v="23PF A14é–‹ç™ºå‘ã‘ä¸å…·åˆç®¡ç†_x000d__x000a_23PF Defect management for A14 development_x000d__x000a_"/>
    <m/>
  </r>
  <r>
    <x v="0"/>
    <s v="PJ04DEF00-450"/>
    <n v="439824"/>
    <s v="[SFD] SFD FB display is not cancelled when tapped on Home button from MCS"/>
    <s v="kpt_thombare_ap"/>
    <x v="9"/>
    <s v="CLOSED"/>
    <x v="762"/>
    <x v="3"/>
    <s v="LRT -&gt; Single-Function Test"/>
    <s v="A13LegacyDefect"/>
    <s v="DVT_InScope"/>
    <s v="DVT_KPIT_ConfirmationOK"/>
    <m/>
    <m/>
    <m/>
    <m/>
    <m/>
    <m/>
    <m/>
    <m/>
    <m/>
    <m/>
    <m/>
    <m/>
    <m/>
    <m/>
    <m/>
    <m/>
    <m/>
    <m/>
    <s v="PJ04DEF00"/>
    <x v="1"/>
    <s v="software"/>
    <s v="hm_izaki_ki"/>
    <s v="23PF A14é–‹ç™ºå‘ã‘ä¸å…·åˆç®¡ç†_x000d__x000a_23PF Defect management for A14 development_x000d__x000a_"/>
    <m/>
  </r>
  <r>
    <x v="0"/>
    <s v="PJ03DEF00-6609"/>
    <n v="625021"/>
    <s v="[HED] Incoming SMS notification on Header displays 3 contact numbers when a message (SMS) is received from remote phone"/>
    <s v="cre_kamata_ts"/>
    <x v="15"/>
    <s v="Waiting"/>
    <x v="763"/>
    <x v="1"/>
    <s v="LRT -&gt; ãƒ†ã‚¹ãƒˆã‚±ãƒ¼ã‚¹å¤–æ¤œå‡º"/>
    <s v="3BHA"/>
    <s v="A13OSV_BIN"/>
    <m/>
    <m/>
    <m/>
    <m/>
    <m/>
    <m/>
    <m/>
    <m/>
    <m/>
    <m/>
    <m/>
    <m/>
    <m/>
    <m/>
    <m/>
    <m/>
    <m/>
    <m/>
    <m/>
    <s v="PJ03DEF00"/>
    <x v="2"/>
    <s v="software"/>
    <s v="hm_izaki_ki"/>
    <s v="23PF A13é–‹ç™ºå‘ã‘ä¸å…·åˆç®¡ç†_x000d__x000a_23PF Defect management for A13 development_x000d__x000a_"/>
    <m/>
  </r>
  <r>
    <x v="0"/>
    <s v="PJ03DEF00-6601"/>
    <n v="618265"/>
    <s v="[SPCCP] Black screen is displayed continuously on A-Zone and B-Zone when Apple Carplay is selected from MCS while USB main Screen is active"/>
    <s v="kpt_reddimalla_pr"/>
    <x v="15"/>
    <s v="Waiting"/>
    <x v="764"/>
    <x v="3"/>
    <s v="LRT -&gt; ãƒ†ã‚¹ãƒˆã‚±ãƒ¼ã‚¹å¤–æ¤œå‡º"/>
    <s v="30AA"/>
    <s v="A13OSV_BIN"/>
    <m/>
    <m/>
    <m/>
    <m/>
    <m/>
    <m/>
    <m/>
    <m/>
    <m/>
    <m/>
    <m/>
    <m/>
    <m/>
    <m/>
    <m/>
    <m/>
    <m/>
    <m/>
    <m/>
    <s v="PJ03DEF00"/>
    <x v="2"/>
    <s v="software"/>
    <s v="hm_izaki_ki"/>
    <s v="23PF A13é–‹ç™ºå‘ã‘ä¸å…·åˆç®¡ç†_x000d__x000a_23PF Defect management for A13 development_x000d__x000a_"/>
    <m/>
  </r>
  <r>
    <x v="0"/>
    <s v="PJ03DEF00-6532"/>
    <n v="562104"/>
    <s v="[PRM] Transition to Home screen is delayed by few seconds when the login PIN is entered on Lock screen"/>
    <s v="cre_kamata_ts"/>
    <x v="3"/>
    <s v="[IN INVESTIGATING]APPLY FOR CLOSE"/>
    <x v="765"/>
    <x v="1"/>
    <s v="LRT -&gt; ãƒ†ã‚¹ãƒˆã‚±ãƒ¼ã‚¹å¤–æ¤œå‡º"/>
    <s v="30AY"/>
    <s v="PA_ISSUE_LOGIN"/>
    <s v="PA_ISSUE_LOGIN_Lv3"/>
    <s v="PA_ISSUE_LOGIN_testcase_confirm"/>
    <s v="PA_ISSUE_LOGIN_testcase_exist"/>
    <m/>
    <m/>
    <m/>
    <m/>
    <m/>
    <m/>
    <m/>
    <m/>
    <m/>
    <m/>
    <m/>
    <m/>
    <m/>
    <m/>
    <m/>
    <m/>
    <s v="PJ03DEF00"/>
    <x v="2"/>
    <s v="software"/>
    <s v="hm_izaki_ki"/>
    <s v="23PF A13é–‹ç™ºå‘ã‘ä¸å…·åˆç®¡ç†_x000d__x000a_23PF Defect management for A13 development_x000d__x000a_"/>
    <m/>
  </r>
  <r>
    <x v="0"/>
    <s v="PJ03DEF00-6529"/>
    <n v="561971"/>
    <s v="[SSR] CarPlay Siri session is active when CarPlay is re-launched from home screen"/>
    <s v="kpt_rane_sh"/>
    <x v="3"/>
    <s v="CLOSED"/>
    <x v="766"/>
    <x v="1"/>
    <s v="LRT -&gt; ãƒ†ã‚¹ãƒˆã‚±ãƒ¼ã‚¹å¤–æ¤œå‡º"/>
    <s v="3BHA"/>
    <s v="ç«¯æœ«å•é¡Œ"/>
    <m/>
    <m/>
    <m/>
    <m/>
    <m/>
    <m/>
    <m/>
    <m/>
    <m/>
    <m/>
    <m/>
    <m/>
    <m/>
    <m/>
    <m/>
    <m/>
    <m/>
    <m/>
    <m/>
    <s v="PJ03DEF00"/>
    <x v="2"/>
    <s v="software"/>
    <s v="hm_izaki_ki"/>
    <s v="23PF A13é–‹ç™ºå‘ã‘ä¸å…·åˆç®¡ç†_x000d__x000a_23PF Defect management for A13 development_x000d__x000a_"/>
    <m/>
  </r>
  <r>
    <x v="0"/>
    <s v="PJ03DEF00-6525"/>
    <n v="561008"/>
    <s v="[System UI] Notification list screen content is overlapping when performing scroll down operation using scroll bar while Profile Setup notification is expanded"/>
    <s v="cre_kamata_ts"/>
    <x v="14"/>
    <s v="[IN INVESTIGATING]APPLY FOR CLOSE"/>
    <x v="767"/>
    <x v="2"/>
    <s v="LRT -&gt; ãƒ†ã‚¹ãƒˆã‚±ãƒ¼ã‚¹å¤–æ¤œå‡º"/>
    <s v="30AY"/>
    <s v="SWPLæ‹…å½“è€…å¤‰æ›´_æ±toéŽŒç”°"/>
    <m/>
    <m/>
    <m/>
    <m/>
    <m/>
    <m/>
    <m/>
    <m/>
    <m/>
    <m/>
    <m/>
    <m/>
    <m/>
    <m/>
    <m/>
    <m/>
    <m/>
    <m/>
    <m/>
    <s v="PJ03DEF00"/>
    <x v="2"/>
    <s v="software"/>
    <s v="hm_izaki_ki"/>
    <s v="23PF A13é–‹ç™ºå‘ã‘ä¸å…·åˆç®¡ç†_x000d__x000a_23PF Defect management for A13 development_x000d__x000a_"/>
    <m/>
  </r>
  <r>
    <x v="0"/>
    <s v="PJ03DEF00-6523"/>
    <n v="560888"/>
    <s v="[HFT] Call Information notification Text &quot;Tap the green status area to check the call information&quot; is displayed in three lines when Incoming call is interrupted by selecting the HOME button via MCS"/>
    <s v="kpt_kumar_pi"/>
    <x v="1"/>
    <s v="CLOSED"/>
    <x v="768"/>
    <x v="2"/>
    <s v="LRT -&gt; ãƒ†ã‚¹ãƒˆã‚±ãƒ¼ã‚¹å¤–æ¤œå‡º"/>
    <s v="30AY"/>
    <m/>
    <m/>
    <m/>
    <m/>
    <m/>
    <m/>
    <m/>
    <m/>
    <m/>
    <m/>
    <m/>
    <m/>
    <m/>
    <m/>
    <m/>
    <m/>
    <m/>
    <m/>
    <m/>
    <m/>
    <s v="PJ03DEF00"/>
    <x v="2"/>
    <s v="software"/>
    <s v="hm_izaki_ki"/>
    <s v="23PF A13é–‹ç™ºå‘ã‘ä¸å…·åˆç®¡ç†_x000d__x000a_23PF Defect management for A13 development_x000d__x000a_"/>
    <m/>
  </r>
  <r>
    <x v="0"/>
    <s v="PJ03DEF00-6514"/>
    <n v="557947"/>
    <s v="[USB] Video frame changes automatically after some time when video is in paused state"/>
    <s v="kpt_kumar_pi"/>
    <x v="1"/>
    <s v="CLOSED"/>
    <x v="769"/>
    <x v="2"/>
    <s v="LRT -&gt; ãƒ†ã‚¹ãƒˆã‚±ãƒ¼ã‚¹å¤–æ¤œå‡º"/>
    <s v="30AY"/>
    <m/>
    <m/>
    <m/>
    <m/>
    <m/>
    <m/>
    <m/>
    <m/>
    <m/>
    <m/>
    <m/>
    <m/>
    <m/>
    <m/>
    <m/>
    <m/>
    <m/>
    <m/>
    <m/>
    <m/>
    <s v="PJ03DEF00"/>
    <x v="2"/>
    <s v="software"/>
    <s v="hm_izaki_ki"/>
    <s v="23PF A13é–‹ç™ºå‘ã‘ä¸å…·åˆç®¡ç†_x000d__x000a_23PF Defect management for A13 development_x000d__x000a_"/>
    <m/>
  </r>
  <r>
    <x v="0"/>
    <s v="PJ03DEF00-6473"/>
    <n v="551703"/>
    <s v="[Boot] Black Screen is displayed on A-Zone after performing Battery Cycle when Wi-Fi AP band settings are changed via developer diagnostics"/>
    <s v="stn_yoshikawa_to"/>
    <x v="14"/>
    <s v="[IN INVESTIGATING]APPLY FOR CLOSE"/>
    <x v="770"/>
    <x v="3"/>
    <s v="LRT -&gt; ãƒ†ã‚¹ãƒˆã‚±ãƒ¼ã‚¹å¤–æ¤œå‡º"/>
    <s v="3BMA"/>
    <m/>
    <m/>
    <m/>
    <m/>
    <m/>
    <m/>
    <m/>
    <m/>
    <m/>
    <m/>
    <m/>
    <m/>
    <m/>
    <m/>
    <m/>
    <m/>
    <m/>
    <m/>
    <m/>
    <m/>
    <s v="PJ03DEF00"/>
    <x v="2"/>
    <s v="software"/>
    <s v="hm_izaki_ki"/>
    <s v="23PF A13é–‹ç™ºå‘ã‘ä¸å…·åˆç®¡ç†_x000d__x000a_23PF Defect management for A13 development_x000d__x000a_"/>
    <m/>
  </r>
  <r>
    <x v="0"/>
    <s v="PJ03DEF00-6472"/>
    <n v="551194"/>
    <s v="[HMI] System UI is not responding when tap and swipe operation is performed on Home screen"/>
    <s v="kpt_rane_sh"/>
    <x v="3"/>
    <s v="CLOSED"/>
    <x v="771"/>
    <x v="0"/>
    <s v="LRT -&gt; ãƒ†ã‚¹ãƒˆã‚±ãƒ¼ã‚¹å¤–æ¤œå‡º"/>
    <s v="3BMA"/>
    <s v="åŒä»¶_æœªå‡¦ç½®ï¼šICBå¤–éƒ¨å¯¾å¿œ"/>
    <m/>
    <m/>
    <m/>
    <m/>
    <m/>
    <m/>
    <m/>
    <m/>
    <m/>
    <m/>
    <m/>
    <m/>
    <m/>
    <m/>
    <m/>
    <m/>
    <m/>
    <m/>
    <m/>
    <s v="PJ03DEF00"/>
    <x v="2"/>
    <s v="software"/>
    <s v="hm_izaki_ki"/>
    <s v="23PF A13é–‹ç™ºå‘ã‘ä¸å…·åˆç®¡ç†_x000d__x000a_23PF Defect management for A13 development_x000d__x000a_"/>
    <m/>
  </r>
  <r>
    <x v="0"/>
    <s v="PJ03DEF00-6471"/>
    <n v="551191"/>
    <s v="[HAC] Alexa transits to &quot;Speaking&quot; state and Alexa search result screen is displayed when interrupted by &quot;Home&quot; button while Alexa is in &quot;Thinking&quot; state"/>
    <s v="kpt_rane_sh"/>
    <x v="3"/>
    <s v="CLOSED"/>
    <x v="772"/>
    <x v="1"/>
    <s v="LRT -&gt; å˜æ©Ÿèƒ½ãƒ†ã‚¹ãƒˆ"/>
    <s v="3BMA"/>
    <m/>
    <m/>
    <m/>
    <m/>
    <m/>
    <m/>
    <m/>
    <m/>
    <m/>
    <m/>
    <m/>
    <m/>
    <m/>
    <m/>
    <m/>
    <m/>
    <m/>
    <m/>
    <m/>
    <m/>
    <s v="PJ03DEF00"/>
    <x v="2"/>
    <s v="software"/>
    <s v="hm_izaki_ki"/>
    <s v="23PF A13é–‹ç™ºå‘ã‘ä¸å…·åˆç®¡ç†_x000d__x000a_23PF Defect management for A13 development_x000d__x000a_"/>
    <m/>
  </r>
  <r>
    <x v="0"/>
    <s v="PJ03DEF00-6468"/>
    <n v="551173"/>
    <s v="[BTA] Music is audible in background on Search Device List Screen while device search is in Progress"/>
    <s v="kpt_rane_sh"/>
    <x v="14"/>
    <s v="CLOSE CONFIRMATION"/>
    <x v="773"/>
    <x v="1"/>
    <s v="LRT -&gt; ãƒ†ã‚¹ãƒˆã‚±ãƒ¼ã‚¹å¤–æ¤œå‡º"/>
    <s v="3BMA"/>
    <s v="PJ04DEF00æ¨ªå±•æ¸ˆ"/>
    <m/>
    <m/>
    <m/>
    <m/>
    <m/>
    <m/>
    <m/>
    <m/>
    <m/>
    <m/>
    <m/>
    <m/>
    <m/>
    <m/>
    <m/>
    <m/>
    <m/>
    <m/>
    <m/>
    <s v="PJ03DEF00"/>
    <x v="2"/>
    <s v="software"/>
    <s v="hm_izaki_ki"/>
    <s v="23PF A13é–‹ç™ºå‘ã‘ä¸å…·åˆç®¡ç†_x000d__x000a_23PF Defect management for A13 development_x000d__x000a_"/>
    <m/>
  </r>
  <r>
    <x v="0"/>
    <s v="PJ03DEF00-6461"/>
    <n v="550606"/>
    <s v="[AC] Google Play Store home screen continues to display when profile logout on Play Store is performed"/>
    <s v="kpt_kumar_pi"/>
    <x v="1"/>
    <s v="CLOSED"/>
    <x v="774"/>
    <x v="2"/>
    <s v="LRT -&gt; ãƒ†ã‚¹ãƒˆã‚±ãƒ¼ã‚¹å¤–æ¤œå‡º"/>
    <s v="3BMA"/>
    <m/>
    <m/>
    <m/>
    <m/>
    <m/>
    <m/>
    <m/>
    <m/>
    <m/>
    <m/>
    <m/>
    <m/>
    <m/>
    <m/>
    <m/>
    <m/>
    <m/>
    <m/>
    <m/>
    <m/>
    <s v="PJ03DEF00"/>
    <x v="2"/>
    <s v="software"/>
    <s v="hm_izaki_ki"/>
    <s v="23PF A13é–‹ç™ºå‘ã‘ä¸å…·åˆç®¡ç†_x000d__x000a_23PF Defect management for A13 development_x000d__x000a_"/>
    <m/>
  </r>
  <r>
    <x v="0"/>
    <s v="PJ03DEF00-6457"/>
    <n v="550133"/>
    <s v="[BOOT] B-Zone is displayed in black when battery cycle is performed while Setup wizard screen is active"/>
    <s v="kpt_rane_sh"/>
    <x v="3"/>
    <s v="CLOSED"/>
    <x v="775"/>
    <x v="3"/>
    <s v="LRT -&gt; ãƒ†ã‚¹ãƒˆã‚±ãƒ¼ã‚¹å¤–æ¤œå‡º"/>
    <s v="3BMA"/>
    <s v="åŒä»¶_æœªå‡¦ç½®ï¼šç¾çŠ¶é€šã‚Šã‚¯ãƒ­ãƒ¼ã‚º"/>
    <m/>
    <m/>
    <m/>
    <m/>
    <m/>
    <m/>
    <m/>
    <m/>
    <m/>
    <m/>
    <m/>
    <m/>
    <m/>
    <m/>
    <m/>
    <m/>
    <m/>
    <m/>
    <m/>
    <s v="PJ03DEF00"/>
    <x v="2"/>
    <s v="software"/>
    <s v="hm_izaki_ki"/>
    <s v="23PF A13é–‹ç™ºå‘ã‘ä¸å…·åˆç®¡ç†_x000d__x000a_23PF Defect management for A13 development_x000d__x000a_"/>
    <m/>
  </r>
  <r>
    <x v="0"/>
    <s v="PJ03DEF00-6454"/>
    <n v="549534"/>
    <s v="[BOOT] ICB display returns to &quot;Set up profile&quot; screen when battery cycle is performed while &quot;Set up profile&quot; screen is active"/>
    <s v="kpt_rane_sh"/>
    <x v="3"/>
    <s v="CLOSED"/>
    <x v="776"/>
    <x v="1"/>
    <s v="LRT -&gt; ãƒ†ã‚¹ãƒˆã‚±ãƒ¼ã‚¹å¤–æ¤œå‡º"/>
    <s v="3BMA"/>
    <s v="PP_SUW"/>
    <m/>
    <m/>
    <m/>
    <m/>
    <m/>
    <m/>
    <m/>
    <m/>
    <m/>
    <m/>
    <m/>
    <m/>
    <m/>
    <m/>
    <m/>
    <m/>
    <m/>
    <m/>
    <m/>
    <s v="PJ03DEF00"/>
    <x v="2"/>
    <s v="software"/>
    <s v="hm_izaki_ki"/>
    <s v="23PF A13é–‹ç™ºå‘ã‘ä¸å…·åˆç®¡ç†_x000d__x000a_23PF Defect management for A13 development_x000d__x000a_"/>
    <m/>
  </r>
  <r>
    <x v="0"/>
    <s v="PJ03DEF00-6433"/>
    <n v="544961"/>
    <s v="[BTA] BTA song list sequence(sorting) is not displayed same as device side"/>
    <s v="kpt_nayak_ar"/>
    <x v="14"/>
    <s v="CLOSED"/>
    <x v="777"/>
    <x v="1"/>
    <s v="LRT -&gt; å˜æ©Ÿèƒ½ãƒ†ã‚¹ãƒˆ"/>
    <s v="30AA"/>
    <s v="A13OSV_BIN"/>
    <m/>
    <m/>
    <m/>
    <m/>
    <m/>
    <m/>
    <m/>
    <m/>
    <m/>
    <m/>
    <m/>
    <m/>
    <m/>
    <m/>
    <m/>
    <m/>
    <m/>
    <m/>
    <m/>
    <s v="PJ03DEF00"/>
    <x v="2"/>
    <s v="software"/>
    <s v="hm_izaki_ki"/>
    <s v="23PF A13é–‹ç™ºå‘ã‘ä¸å…·åˆç®¡ç†_x000d__x000a_23PF Defect management for A13 development_x000d__x000a_"/>
    <m/>
  </r>
  <r>
    <x v="0"/>
    <s v="PJ03DEF00-6425"/>
    <n v="544407"/>
    <s v="[åŒä»¶#PJ03DEF00-6423][WF] Wi-Fi &quot;change mode&quot; screen is retained on &quot;Network&quot; mode when interrupted  by parking sensor  popup while switching to &quot;Smartphone connection&quot; mode"/>
    <s v="kpt_reddy_ke"/>
    <x v="7"/>
    <s v="CLOSED"/>
    <x v="778"/>
    <x v="2"/>
    <s v="LRT -&gt; ãƒ†ã‚¹ãƒˆã‚±ãƒ¼ã‚¹å¤–æ¤œå‡º"/>
    <s v="30AA"/>
    <m/>
    <m/>
    <m/>
    <m/>
    <m/>
    <m/>
    <m/>
    <m/>
    <m/>
    <m/>
    <m/>
    <m/>
    <m/>
    <m/>
    <m/>
    <m/>
    <m/>
    <m/>
    <m/>
    <m/>
    <s v="PJ03DEF00"/>
    <x v="2"/>
    <s v="software"/>
    <s v="hm_izaki_ki"/>
    <s v="23PF A13é–‹ç™ºå‘ã‘ä¸å…·åˆç®¡ç†_x000d__x000a_23PF Defect management for A13 development_x000d__x000a_"/>
    <m/>
  </r>
  <r>
    <x v="0"/>
    <s v="PJ03DEF00-6424"/>
    <n v="544299"/>
    <s v="[HED] &quot;GPS signal not detecting icon&quot; is not displayed on Header area of System screen when GNSS signal is not received by ICB"/>
    <s v="kpt_rane_sh"/>
    <x v="3"/>
    <s v="CLOSED"/>
    <x v="779"/>
    <x v="1"/>
    <s v="LRT -&gt; ãƒ†ã‚¹ãƒˆã‚±ãƒ¼ã‚¹å¤–æ¤œå‡º"/>
    <s v="30AA"/>
    <s v="A13OSV_BIN"/>
    <m/>
    <m/>
    <m/>
    <m/>
    <m/>
    <m/>
    <m/>
    <m/>
    <m/>
    <m/>
    <m/>
    <m/>
    <m/>
    <m/>
    <m/>
    <m/>
    <m/>
    <m/>
    <m/>
    <s v="PJ03DEF00"/>
    <x v="2"/>
    <s v="software"/>
    <s v="hm_izaki_ki"/>
    <s v="23PF A13é–‹ç™ºå‘ã‘ä¸å…·åˆç®¡ç†_x000d__x000a_23PF Defect management for A13 development_x000d__x000a_"/>
    <m/>
  </r>
  <r>
    <x v="0"/>
    <s v="PJ03DEF00-6422"/>
    <n v="543794"/>
    <s v="[TSU] USB playback screen is displayed when &quot;Manual Maintenance Inspection&quot; call is selected from the notification list"/>
    <s v="kpt_reddy_ke"/>
    <x v="7"/>
    <s v="CLOSED"/>
    <x v="780"/>
    <x v="1"/>
    <s v="LRT -&gt; ãƒ†ã‚¹ãƒˆã‚±ãƒ¼ã‚¹å¤–æ¤œå‡º"/>
    <s v="30AY"/>
    <s v="PJ04DEF00æ¨ªå±•æ¸ˆ"/>
    <m/>
    <m/>
    <m/>
    <m/>
    <m/>
    <m/>
    <m/>
    <m/>
    <m/>
    <m/>
    <m/>
    <m/>
    <m/>
    <m/>
    <m/>
    <m/>
    <m/>
    <m/>
    <m/>
    <s v="PJ03DEF00"/>
    <x v="2"/>
    <s v="software"/>
    <s v="hm_izaki_ki"/>
    <s v="23PF A13é–‹ç™ºå‘ã‘ä¸å…·åˆç®¡ç†_x000d__x000a_23PF Defect management for A13 development_x000d__x000a_"/>
    <m/>
  </r>
  <r>
    <x v="0"/>
    <s v="PJ03DEF00-6419"/>
    <n v="543420"/>
    <s v="[BOOT] Navigation route guidance is cancelled on Maps screen after ACC cycle"/>
    <s v="hm_hirota_ka"/>
    <x v="7"/>
    <s v="[IN INVESTIGATING]APPLY FOR CLOSE"/>
    <x v="781"/>
    <x v="1"/>
    <s v="LRT -&gt; ãƒ†ã‚¹ãƒˆã‚±ãƒ¼ã‚¹å¤–æ¤œå‡º"/>
    <s v="30AA"/>
    <s v="GoogleMaps"/>
    <m/>
    <m/>
    <m/>
    <m/>
    <m/>
    <m/>
    <m/>
    <m/>
    <m/>
    <m/>
    <m/>
    <m/>
    <m/>
    <m/>
    <m/>
    <m/>
    <m/>
    <m/>
    <m/>
    <s v="PJ03DEF00"/>
    <x v="2"/>
    <s v="software"/>
    <s v="hm_izaki_ki"/>
    <s v="23PF A13é–‹ç™ºå‘ã‘ä¸å…·åˆç®¡ç†_x000d__x000a_23PF Defect management for A13 development_x000d__x000a_"/>
    <m/>
  </r>
  <r>
    <x v="0"/>
    <s v="PJ03DEF00-6410"/>
    <n v="541082"/>
    <s v="[BOOT] Navigation route guidance is audible on active black screen after ignition cycle"/>
    <s v="kpt_reddy_ke"/>
    <x v="7"/>
    <s v="CLOSED"/>
    <x v="782"/>
    <x v="1"/>
    <s v="LRT -&gt; å˜æ©Ÿèƒ½ãƒ†ã‚¹ãƒˆ"/>
    <s v="36WA"/>
    <m/>
    <m/>
    <m/>
    <m/>
    <m/>
    <m/>
    <m/>
    <m/>
    <m/>
    <m/>
    <m/>
    <m/>
    <m/>
    <m/>
    <m/>
    <m/>
    <m/>
    <m/>
    <m/>
    <m/>
    <s v="PJ03DEF00"/>
    <x v="2"/>
    <s v="software"/>
    <s v="hm_izaki_ki"/>
    <s v="23PF A13é–‹ç™ºå‘ã‘ä¸å…·åˆç®¡ç†_x000d__x000a_23PF Defect management for A13 development_x000d__x000a_"/>
    <m/>
  </r>
  <r>
    <x v="0"/>
    <s v="PJ03DEF00-6394"/>
    <n v="537872"/>
    <s v="[DEA] &quot;Air Conditioner&quot; connection diagnosis icon is displayed in &quot;Red color&quot; (NG) when &quot;Self Diagnosis Mode&quot; is selected on Diagnosis Menu screen"/>
    <s v="kpt_rane_sh"/>
    <x v="3"/>
    <s v="CLOSED"/>
    <x v="783"/>
    <x v="2"/>
    <s v="LRT -&gt; å˜æ©Ÿèƒ½ãƒ†ã‚¹ãƒˆ"/>
    <s v="36WA"/>
    <m/>
    <m/>
    <m/>
    <m/>
    <m/>
    <m/>
    <m/>
    <m/>
    <m/>
    <m/>
    <m/>
    <m/>
    <m/>
    <m/>
    <m/>
    <m/>
    <m/>
    <m/>
    <m/>
    <m/>
    <s v="PJ03DEF00"/>
    <x v="2"/>
    <s v="software"/>
    <s v="hm_izaki_ki"/>
    <s v="23PF A13é–‹ç™ºå‘ã‘ä¸å…·åˆç®¡ç†_x000d__x000a_23PF Defect management for A13 development_x000d__x000a_"/>
    <m/>
  </r>
  <r>
    <x v="0"/>
    <s v="PJ03DEF00-6361"/>
    <n v="532751"/>
    <s v="[HED] &quot;Dismiss&quot; button is not displayed in notification list for latest received notification message when two notifications messages are sent from &quot;Vendor Extension&quot; app"/>
    <s v="kpt_rane_sh"/>
    <x v="3"/>
    <s v="CLOSE CONFIRMATION"/>
    <x v="784"/>
    <x v="2"/>
    <s v="LRT -&gt; ãƒ†ã‚¹ãƒˆã‚±ãƒ¼ã‚¹å¤–æ¤œå‡º"/>
    <s v="30AY"/>
    <s v="PJ04DEF00æ¨ªå±•æ¸ˆ"/>
    <m/>
    <m/>
    <m/>
    <m/>
    <m/>
    <m/>
    <m/>
    <m/>
    <m/>
    <m/>
    <m/>
    <m/>
    <m/>
    <m/>
    <m/>
    <m/>
    <m/>
    <m/>
    <m/>
    <s v="PJ03DEF00"/>
    <x v="2"/>
    <s v="software"/>
    <s v="hm_izaki_ki"/>
    <s v="23PF A13é–‹ç™ºå‘ã‘ä¸å…·åˆç®¡ç†_x000d__x000a_23PF Defect management for A13 development_x000d__x000a_"/>
    <m/>
  </r>
  <r>
    <x v="0"/>
    <s v="PJ03DEF00-6302"/>
    <n v="530451"/>
    <s v="[HED] SMS Content is not reading out when selecting play button on SMS notification from second time onwards"/>
    <s v="hm_wang_me"/>
    <x v="7"/>
    <s v="INVESTIGATING OUTSIDE"/>
    <x v="785"/>
    <x v="1"/>
    <s v="LRT -&gt; ãƒ†ã‚¹ãƒˆã‚±ãƒ¼ã‚¹å¤–æ¤œå‡º"/>
    <s v="3BHA"/>
    <m/>
    <m/>
    <m/>
    <m/>
    <m/>
    <m/>
    <m/>
    <m/>
    <m/>
    <m/>
    <m/>
    <m/>
    <m/>
    <m/>
    <m/>
    <m/>
    <m/>
    <m/>
    <m/>
    <m/>
    <s v="PJ03DEF00"/>
    <x v="2"/>
    <s v="software"/>
    <s v="hm_izaki_ki"/>
    <s v="23PF A13é–‹ç™ºå‘ã‘ä¸å…·åˆç®¡ç†_x000d__x000a_23PF Defect management for A13 development_x000d__x000a_"/>
    <m/>
  </r>
  <r>
    <x v="0"/>
    <s v="PJ03DEF00-6301"/>
    <n v="530443"/>
    <s v="[SPCAA] Wired AA session is reconnected after few seconds when emergency call is ended"/>
    <s v="kpt_reddy_ke"/>
    <x v="7"/>
    <s v="CLOSED"/>
    <x v="786"/>
    <x v="1"/>
    <s v="LRT -&gt; å˜æ©Ÿèƒ½ãƒ†ã‚¹ãƒˆ"/>
    <s v="3BHA"/>
    <s v="ç«¯æœ«å•é¡Œ"/>
    <m/>
    <m/>
    <m/>
    <m/>
    <m/>
    <m/>
    <m/>
    <m/>
    <m/>
    <m/>
    <m/>
    <m/>
    <m/>
    <m/>
    <m/>
    <m/>
    <m/>
    <m/>
    <m/>
    <s v="PJ03DEF00"/>
    <x v="2"/>
    <s v="software"/>
    <s v="hm_izaki_ki"/>
    <s v="23PF A13é–‹ç™ºå‘ã‘ä¸å…·åˆç®¡ç†_x000d__x000a_23PF Defect management for A13 development_x000d__x000a_"/>
    <m/>
  </r>
  <r>
    <x v="0"/>
    <s v="PJ03DEF00-6297"/>
    <n v="530092"/>
    <s v="[HED] Cell phone signal strength indicator image(icon) is displayed without tower in header area "/>
    <s v="kpt_reddy_ke"/>
    <x v="7"/>
    <s v="CLOSED"/>
    <x v="787"/>
    <x v="2"/>
    <s v="LRT -&gt; ãƒ†ã‚¹ãƒˆã‚±ãƒ¼ã‚¹å¤–æ¤œå‡º"/>
    <s v="3BHA"/>
    <m/>
    <m/>
    <m/>
    <m/>
    <m/>
    <m/>
    <m/>
    <m/>
    <m/>
    <m/>
    <m/>
    <m/>
    <m/>
    <m/>
    <m/>
    <m/>
    <m/>
    <m/>
    <m/>
    <m/>
    <s v="PJ03DEF00"/>
    <x v="2"/>
    <s v="software"/>
    <s v="hm_izaki_ki"/>
    <s v="23PF A13é–‹ç™ºå‘ã‘ä¸å…·åˆç®¡ç†_x000d__x000a_23PF Defect management for A13 development_x000d__x000a_"/>
    <m/>
  </r>
  <r>
    <x v="0"/>
    <s v="PJ03DEF00-6292"/>
    <n v="530088"/>
    <s v="[LNG] Language setting screen is displayed for 1 sec while parking sensor screen is active when language switching operation is completed"/>
    <s v="hm_fukuda_ta"/>
    <x v="7"/>
    <s v="CLOSE CONFIRMATION"/>
    <x v="788"/>
    <x v="2"/>
    <s v="LRT -&gt; ãƒ†ã‚¹ãƒˆã‚±ãƒ¼ã‚¹å¤–æ¤œå‡º"/>
    <s v="3BHA"/>
    <s v="PJ04DEF00æ¨ªå±•æ¸ˆ"/>
    <m/>
    <m/>
    <m/>
    <m/>
    <m/>
    <m/>
    <m/>
    <m/>
    <m/>
    <m/>
    <m/>
    <m/>
    <m/>
    <m/>
    <m/>
    <m/>
    <m/>
    <m/>
    <m/>
    <s v="PJ03DEF00"/>
    <x v="2"/>
    <s v="software"/>
    <s v="hm_izaki_ki"/>
    <s v="23PF A13é–‹ç™ºå‘ã‘ä¸å…·åˆç®¡ç†_x000d__x000a_23PF Defect management for A13 development_x000d__x000a_"/>
    <m/>
  </r>
  <r>
    <x v="0"/>
    <s v="PJ03DEF00-6289"/>
    <n v="530139"/>
    <s v="[3rd Party App] Spotify &quot;AudioTop&quot; screen is displayed when Spotify application is initiated by &quot;Google Assistant&quot; Voice recognition"/>
    <s v="kpt_rane_sh"/>
    <x v="3"/>
    <s v="CLOSED"/>
    <x v="789"/>
    <x v="1"/>
    <s v="LRT -&gt; å˜æ©Ÿèƒ½ãƒ†ã‚¹ãƒˆ"/>
    <s v="30AY"/>
    <m/>
    <m/>
    <m/>
    <m/>
    <m/>
    <m/>
    <m/>
    <m/>
    <m/>
    <m/>
    <m/>
    <m/>
    <m/>
    <m/>
    <m/>
    <m/>
    <m/>
    <m/>
    <m/>
    <m/>
    <s v="PJ03DEF00"/>
    <x v="2"/>
    <s v="software"/>
    <s v="hm_izaki_ki"/>
    <s v="23PF A13é–‹ç™ºå‘ã‘ä¸å…·åˆç®¡ç†_x000d__x000a_23PF Defect management for A13 development_x000d__x000a_"/>
    <m/>
  </r>
  <r>
    <x v="0"/>
    <s v="PJ03DEF00-6287"/>
    <n v="529930"/>
    <s v="[HED] Notifications are not dismissed from the notification list when &quot;Dismiss All&quot; button is selected"/>
    <s v="kpt_reddy_ke"/>
    <x v="7"/>
    <s v="CLOSE CONFIRMATION"/>
    <x v="790"/>
    <x v="2"/>
    <s v="LRT -&gt; å˜æ©Ÿèƒ½ãƒ†ã‚¹ãƒˆ"/>
    <s v="3BHA"/>
    <s v="åŒä»¶_æœªå‡¦ç½®ï¼šICBå¤–éƒ¨å¯¾å¿œ"/>
    <m/>
    <m/>
    <m/>
    <m/>
    <m/>
    <m/>
    <m/>
    <m/>
    <m/>
    <m/>
    <m/>
    <m/>
    <m/>
    <m/>
    <m/>
    <m/>
    <m/>
    <m/>
    <m/>
    <s v="PJ03DEF00"/>
    <x v="2"/>
    <s v="software"/>
    <s v="hm_izaki_ki"/>
    <s v="23PF A13é–‹ç™ºå‘ã‘ä¸å…·åˆç®¡ç†_x000d__x000a_23PF Defect management for A13 development_x000d__x000a_"/>
    <m/>
  </r>
  <r>
    <x v="0"/>
    <s v="PJ03DEF00-6286"/>
    <n v="529760"/>
    <s v="[HED] SMS is played in Spanish language when language is switched from Spanish to English"/>
    <s v="hm_wang_me"/>
    <x v="7"/>
    <s v="INVESTIGATING OUTSIDE"/>
    <x v="791"/>
    <x v="1"/>
    <s v="LRT -&gt; ãƒ†ã‚¹ãƒˆã‚±ãƒ¼ã‚¹å¤–æ¤œå‡º"/>
    <s v="3BHA"/>
    <m/>
    <m/>
    <m/>
    <m/>
    <m/>
    <m/>
    <m/>
    <m/>
    <m/>
    <m/>
    <m/>
    <m/>
    <m/>
    <m/>
    <m/>
    <m/>
    <m/>
    <m/>
    <m/>
    <m/>
    <s v="PJ03DEF00"/>
    <x v="2"/>
    <s v="software"/>
    <s v="hm_izaki_ki"/>
    <s v="23PF A13é–‹ç™ºå‘ã‘ä¸å…·åˆç®¡ç†_x000d__x000a_23PF Defect management for A13 development_x000d__x000a_"/>
    <m/>
  </r>
  <r>
    <x v="0"/>
    <s v="PJ03DEF00-6269"/>
    <n v="529081"/>
    <s v="[HAC] Alexa audio cue is audible in low volume for first time when Alexa is initiated from MCS while Wi-Fi Add network screen is active "/>
    <s v="kpt_reddy_ke"/>
    <x v="7"/>
    <s v="CLOSED"/>
    <x v="792"/>
    <x v="2"/>
    <s v="LRT -&gt; ãƒ†ã‚¹ãƒˆã‚±ãƒ¼ã‚¹å¤–æ¤œå‡º"/>
    <s v="3BHA"/>
    <m/>
    <m/>
    <m/>
    <m/>
    <m/>
    <m/>
    <m/>
    <m/>
    <m/>
    <m/>
    <m/>
    <m/>
    <m/>
    <m/>
    <m/>
    <m/>
    <m/>
    <m/>
    <m/>
    <m/>
    <s v="PJ03DEF00"/>
    <x v="2"/>
    <s v="software"/>
    <s v="hm_izaki_ki"/>
    <s v="23PF A13é–‹ç™ºå‘ã‘ä¸å…·åˆç®¡ç†_x000d__x000a_23PF Defect management for A13 development_x000d__x000a_"/>
    <m/>
  </r>
  <r>
    <x v="0"/>
    <s v="PJ03DEF00-6265"/>
    <n v="528776"/>
    <s v="[LNG] Back key is not disabled and able to perform back operation while switching language"/>
    <s v="kpt_reddy_ke"/>
    <x v="7"/>
    <s v="CLOSED"/>
    <x v="793"/>
    <x v="2"/>
    <s v="LRT -&gt; å˜æ©Ÿèƒ½ãƒ†ã‚¹ãƒˆ"/>
    <s v="3BHA"/>
    <s v="PJ04DEF00æ¨ªå±•æ¸ˆ"/>
    <m/>
    <m/>
    <m/>
    <m/>
    <m/>
    <m/>
    <m/>
    <m/>
    <m/>
    <m/>
    <m/>
    <m/>
    <m/>
    <m/>
    <m/>
    <m/>
    <m/>
    <m/>
    <m/>
    <s v="PJ03DEF00"/>
    <x v="2"/>
    <s v="software"/>
    <s v="hm_izaki_ki"/>
    <s v="23PF A13é–‹ç™ºå‘ã‘ä¸å…·åˆç®¡ç†_x000d__x000a_23PF Defect management for A13 development_x000d__x000a_"/>
    <m/>
  </r>
  <r>
    <x v="0"/>
    <s v="PJ03DEF00-6247"/>
    <n v="526918"/>
    <s v="[IVI] &quot;Camera&quot; setting item is displayed on General Settings screen when RWC camera and BSI units are not connected to ICB"/>
    <s v="cre_saito_ju"/>
    <x v="14"/>
    <s v="CLOSE CONFIRMATION"/>
    <x v="794"/>
    <x v="1"/>
    <s v="LRT -&gt; å˜æ©Ÿèƒ½ãƒ†ã‚¹ãƒˆ"/>
    <s v="3A0W"/>
    <s v="PJ04DEF00æ¨ªå±•æ¸ˆ"/>
    <m/>
    <m/>
    <m/>
    <m/>
    <m/>
    <m/>
    <m/>
    <m/>
    <m/>
    <m/>
    <m/>
    <m/>
    <m/>
    <m/>
    <m/>
    <m/>
    <m/>
    <m/>
    <m/>
    <s v="PJ03DEF00"/>
    <x v="2"/>
    <s v="software"/>
    <s v="hm_izaki_ki"/>
    <s v="23PF A13é–‹ç™ºå‘ã‘ä¸å…·åˆç®¡ç†_x000d__x000a_23PF Defect management for A13 development_x000d__x000a_"/>
    <m/>
  </r>
  <r>
    <x v="0"/>
    <s v="PJ03DEF00-6234"/>
    <n v="526235"/>
    <s v="[SPCCP] Bluetooth disconnecting popup is not displayed when Phone1(iOS) is connected via Bluetooth to ICB while connecting Phone2(iOS) as CarPlay"/>
    <s v="kpt_patil_di"/>
    <x v="13"/>
    <s v="CLOSED"/>
    <x v="795"/>
    <x v="1"/>
    <s v="LRT -&gt; å˜æ©Ÿèƒ½ãƒ†ã‚¹ãƒˆ"/>
    <s v="3A0W"/>
    <m/>
    <m/>
    <m/>
    <m/>
    <m/>
    <m/>
    <m/>
    <m/>
    <m/>
    <m/>
    <m/>
    <m/>
    <m/>
    <m/>
    <m/>
    <m/>
    <m/>
    <m/>
    <m/>
    <m/>
    <s v="PJ03DEF00"/>
    <x v="2"/>
    <s v="software"/>
    <s v="hm_izaki_ki"/>
    <s v="23PF A13é–‹ç™ºå‘ã‘ä¸å…·åˆç®¡ç†_x000d__x000a_23PF Defect management for A13 development_x000d__x000a_"/>
    <m/>
  </r>
  <r>
    <x v="0"/>
    <s v="PJ03DEF00-6230"/>
    <n v="526215"/>
    <s v="[SPCAA] Android Auto projection screen is displayed for few seconds when Android Auto device is Power OFF while Android Auto device connected via USB"/>
    <s v="kpt_patil_di"/>
    <x v="13"/>
    <s v="CLOSED"/>
    <x v="796"/>
    <x v="2"/>
    <s v="LRT -&gt; ãƒ†ã‚¹ãƒˆã‚±ãƒ¼ã‚¹å¤–æ¤œå‡º"/>
    <s v="3A0W"/>
    <s v="ç«¯æœ«å•é¡Œ"/>
    <m/>
    <m/>
    <m/>
    <m/>
    <m/>
    <m/>
    <m/>
    <m/>
    <m/>
    <m/>
    <m/>
    <m/>
    <m/>
    <m/>
    <m/>
    <m/>
    <m/>
    <m/>
    <m/>
    <s v="PJ03DEF00"/>
    <x v="2"/>
    <s v="software"/>
    <s v="hm_izaki_ki"/>
    <s v="23PF A13é–‹ç™ºå‘ã‘ä¸å…·åˆç®¡ç†_x000d__x000a_23PF Defect management for A13 development_x000d__x000a_"/>
    <m/>
  </r>
  <r>
    <x v="0"/>
    <s v="PJ03DEF00-6209"/>
    <n v="524902"/>
    <s v="[PRM] Error message &quot;Try again in 30 seconds&quot; is not displaying after entering incorrect PIN for 5 times with less than 4 digits on Lock screen."/>
    <s v="kpt_kumar_pi"/>
    <x v="1"/>
    <s v="CLOSED"/>
    <x v="797"/>
    <x v="1"/>
    <s v="LRT -&gt; ãƒ†ã‚¹ãƒˆã‚±ãƒ¼ã‚¹å¤–æ¤œå‡º"/>
    <s v="3A0W"/>
    <m/>
    <m/>
    <m/>
    <m/>
    <m/>
    <m/>
    <m/>
    <m/>
    <m/>
    <m/>
    <m/>
    <m/>
    <m/>
    <m/>
    <m/>
    <m/>
    <m/>
    <m/>
    <m/>
    <m/>
    <s v="PJ03DEF00"/>
    <x v="2"/>
    <s v="software"/>
    <s v="hm_izaki_ki"/>
    <s v="23PF A13é–‹ç™ºå‘ã‘ä¸å…·åˆç®¡ç†_x000d__x000a_23PF Defect management for A13 development_x000d__x000a_"/>
    <m/>
  </r>
  <r>
    <x v="0"/>
    <s v="PJ03DEF00-6183"/>
    <n v="522306"/>
    <s v="[HAC] &quot;Alexa Get Started&quot; screen is displayed for 10 sec before displaying Alexa home screen, when Alexa Tutorial screen is interrupted by Google Assistant from MCS"/>
    <s v="kpt_reddy_ke"/>
    <x v="7"/>
    <s v="CLOSED"/>
    <x v="798"/>
    <x v="2"/>
    <s v="LRT -&gt; ãƒ†ã‚¹ãƒˆã‚±ãƒ¼ã‚¹å¤–æ¤œå‡º"/>
    <s v="3A0W"/>
    <m/>
    <m/>
    <m/>
    <m/>
    <m/>
    <m/>
    <m/>
    <m/>
    <m/>
    <m/>
    <m/>
    <m/>
    <m/>
    <m/>
    <m/>
    <m/>
    <m/>
    <m/>
    <m/>
    <m/>
    <s v="PJ03DEF00"/>
    <x v="2"/>
    <s v="software"/>
    <s v="hm_izaki_ki"/>
    <s v="23PF A13é–‹ç™ºå‘ã‘ä¸å…·åˆç®¡ç†_x000d__x000a_23PF Defect management for A13 development_x000d__x000a_"/>
    <m/>
  </r>
  <r>
    <x v="0"/>
    <s v="PJ03DEF00-6101"/>
    <n v="512420"/>
    <s v="[3rd Party app] &quot;News&quot; app Metadata is not displayed on B-Zone when home button is pressed from MCS "/>
    <s v="cre_kamata_ts"/>
    <x v="8"/>
    <s v="[IN INVESTIGATING]APPLY FOR CLOSE"/>
    <x v="799"/>
    <x v="2"/>
    <s v="LRT -&gt; ãƒ†ã‚¹ãƒˆã‚±ãƒ¼ã‚¹å¤–æ¤œå‡º"/>
    <s v="A13OSV_BIN"/>
    <s v="GoogleIssue_Follow"/>
    <m/>
    <m/>
    <m/>
    <m/>
    <m/>
    <m/>
    <m/>
    <m/>
    <m/>
    <m/>
    <m/>
    <m/>
    <m/>
    <m/>
    <m/>
    <m/>
    <m/>
    <m/>
    <m/>
    <s v="PJ03DEF00"/>
    <x v="2"/>
    <s v="software"/>
    <s v="hm_izaki_ki"/>
    <s v="23PF A13é–‹ç™ºå‘ã‘ä¸å…·åˆç®¡ç†_x000d__x000a_23PF Defect management for A13 development_x000d__x000a_"/>
    <m/>
  </r>
  <r>
    <x v="0"/>
    <s v="PJ03DEF00-6090"/>
    <n v="510481"/>
    <s v="[Personal Setting] &quot;Tap to load your Vehicle settings&quot; notification is displayed without Cold start for HUD function while there is a difference b/w the vehicle individual stored settings in the PS function and the vehicle current values â€‹â€‹â€‹â€‹after ACC-ON"/>
    <s v="kpt_rane_sh"/>
    <x v="3"/>
    <s v="CLOSED"/>
    <x v="800"/>
    <x v="1"/>
    <s v="LRT -&gt; ãƒ†ã‚¹ãƒˆã‚±ãƒ¼ã‚¹å¤–æ¤œå‡º"/>
    <s v="A13OSV_BIN"/>
    <m/>
    <m/>
    <m/>
    <m/>
    <m/>
    <m/>
    <m/>
    <m/>
    <m/>
    <m/>
    <m/>
    <m/>
    <m/>
    <m/>
    <m/>
    <m/>
    <m/>
    <m/>
    <m/>
    <m/>
    <s v="PJ03DEF00"/>
    <x v="2"/>
    <s v="software"/>
    <s v="hm_izaki_ki"/>
    <s v="23PF A13é–‹ç™ºå‘ã‘ä¸å…·åˆç®¡ç†_x000d__x000a_23PF Defect management for A13 development_x000d__x000a_"/>
    <m/>
  </r>
  <r>
    <x v="0"/>
    <s v="PJ03DEF00-6089"/>
    <n v="510480"/>
    <s v="[Personal Setting] &quot;Tap to load your Vehicle settings&quot; notification is not displayed in notification list when Cold start is performed while the vehicle PS held by the PS function and the current value of the vehicle is different for Door Lock function"/>
    <s v="kpt_rane_sh"/>
    <x v="3"/>
    <s v="CLOSED"/>
    <x v="801"/>
    <x v="1"/>
    <s v="LRT -&gt; å˜æ©Ÿèƒ½ãƒ†ã‚¹ãƒˆ"/>
    <s v="A13OSV_BIN"/>
    <m/>
    <m/>
    <m/>
    <m/>
    <m/>
    <m/>
    <m/>
    <m/>
    <m/>
    <m/>
    <m/>
    <m/>
    <m/>
    <m/>
    <m/>
    <m/>
    <m/>
    <m/>
    <m/>
    <m/>
    <s v="PJ03DEF00"/>
    <x v="2"/>
    <s v="software"/>
    <s v="hm_izaki_ki"/>
    <s v="23PF A13é–‹ç™ºå‘ã‘ä¸å…·åˆç®¡ç†_x000d__x000a_23PF Defect management for A13 development_x000d__x000a_"/>
    <m/>
  </r>
  <r>
    <x v="0"/>
    <s v="PJ03DEF00-6076"/>
    <n v="510297"/>
    <s v="[INL] Rear camera image is displayed when Reverse gear is engaged over Inline diagnosis Screen"/>
    <s v="hm_esaka_sh"/>
    <x v="8"/>
    <s v="CLOSED"/>
    <x v="802"/>
    <x v="3"/>
    <s v="LRT -&gt; å˜æ©Ÿèƒ½ãƒ†ã‚¹ãƒˆ"/>
    <s v="A13OSV_BIN"/>
    <m/>
    <m/>
    <m/>
    <m/>
    <m/>
    <m/>
    <m/>
    <m/>
    <m/>
    <m/>
    <m/>
    <m/>
    <m/>
    <m/>
    <m/>
    <m/>
    <m/>
    <m/>
    <m/>
    <m/>
    <s v="PJ03DEF00"/>
    <x v="2"/>
    <s v="software"/>
    <s v="hm_izaki_ki"/>
    <s v="23PF A13é–‹ç™ºå‘ã‘ä¸å…·åˆç®¡ç†_x000d__x000a_23PF Defect management for A13 development_x000d__x000a_"/>
    <m/>
  </r>
  <r>
    <x v="0"/>
    <s v="PJ03DEF00-6074"/>
    <n v="510350"/>
    <s v="[WF] Alexa sign-in screen is not displayed when Wi-Fi AP is successfully connected to ICB"/>
    <s v="kpt_nayak_ar"/>
    <x v="14"/>
    <s v="CLOSED"/>
    <x v="803"/>
    <x v="1"/>
    <s v="LRT -&gt; å˜æ©Ÿèƒ½ãƒ†ã‚¹ãƒˆ"/>
    <s v="A13OSV_BIN"/>
    <m/>
    <m/>
    <m/>
    <m/>
    <m/>
    <m/>
    <m/>
    <m/>
    <m/>
    <m/>
    <m/>
    <m/>
    <m/>
    <m/>
    <m/>
    <m/>
    <m/>
    <m/>
    <m/>
    <m/>
    <s v="PJ03DEF00"/>
    <x v="2"/>
    <s v="software"/>
    <s v="hm_izaki_ki"/>
    <s v="23PF A13é–‹ç™ºå‘ã‘ä¸å…·åˆç®¡ç†_x000d__x000a_23PF Defect management for A13 development_x000d__x000a_"/>
    <m/>
  </r>
  <r>
    <x v="0"/>
    <s v="PJ03DEF00-6063"/>
    <n v="505920"/>
    <s v="[SUW] Black screen is displayed on ICB after selecting &quot;Next&quot; on &quot;You're signed in&quot; google screen"/>
    <s v="kpt_mishra_ay"/>
    <x v="6"/>
    <s v="BLOCK FIXING VALIDATION"/>
    <x v="804"/>
    <x v="0"/>
    <s v="LRT -&gt; å˜æ©Ÿèƒ½ãƒ†ã‚¹ãƒˆ"/>
    <s v="A13OSV_BIN"/>
    <m/>
    <m/>
    <m/>
    <m/>
    <m/>
    <m/>
    <m/>
    <m/>
    <m/>
    <m/>
    <m/>
    <m/>
    <m/>
    <m/>
    <m/>
    <m/>
    <m/>
    <m/>
    <m/>
    <m/>
    <s v="PJ03DEF00"/>
    <x v="2"/>
    <s v="software"/>
    <s v="hm_izaki_ki"/>
    <s v="23PF A13é–‹ç™ºå‘ã‘ä¸å…·åˆç®¡ç†_x000d__x000a_23PF Defect management for A13 development_x000d__x000a_"/>
    <m/>
  </r>
  <r>
    <x v="0"/>
    <s v="PJ03DEF00-6062"/>
    <n v="505494"/>
    <s v="[BT] CarPlay Disclaimer popup is not displayed when Bluetooth passive pairing is performed on Phone app"/>
    <s v="kpt_patil_di"/>
    <x v="13"/>
    <s v="CLOSED"/>
    <x v="805"/>
    <x v="1"/>
    <s v="LRT -&gt; æ©Ÿèƒ½è¤‡åˆãƒ†ã‚¹ãƒˆ"/>
    <s v="A13OSV_BIN"/>
    <m/>
    <m/>
    <m/>
    <m/>
    <m/>
    <m/>
    <m/>
    <m/>
    <m/>
    <m/>
    <m/>
    <m/>
    <m/>
    <m/>
    <m/>
    <m/>
    <m/>
    <m/>
    <m/>
    <m/>
    <s v="PJ03DEF00"/>
    <x v="2"/>
    <s v="software"/>
    <s v="hm_izaki_ki"/>
    <s v="23PF A13é–‹ç™ºå‘ã‘ä¸å…·åˆç®¡ç†_x000d__x000a_23PF Defect management for A13 development_x000d__x000a_"/>
    <m/>
  </r>
  <r>
    <x v="0"/>
    <s v="PJ03DEF00-6058"/>
    <n v="505311"/>
    <s v="[DEA] 'OK' button is operable when camera image is not displayed on &quot;Lane Watch Camera&quot; Screen while Lane Watch Camera is not connected to the ICB "/>
    <s v="hm_esaka_sh"/>
    <x v="7"/>
    <s v="CLOSED"/>
    <x v="806"/>
    <x v="2"/>
    <s v="LRT -&gt; å˜æ©Ÿèƒ½ãƒ†ã‚¹ãƒˆ"/>
    <m/>
    <m/>
    <m/>
    <m/>
    <m/>
    <m/>
    <m/>
    <m/>
    <m/>
    <m/>
    <m/>
    <m/>
    <m/>
    <m/>
    <m/>
    <m/>
    <m/>
    <m/>
    <m/>
    <m/>
    <m/>
    <s v="PJ03DEF00"/>
    <x v="2"/>
    <s v="software"/>
    <s v="hm_izaki_ki"/>
    <s v="23PF A13é–‹ç™ºå‘ã‘ä¸å…·åˆç®¡ç†_x000d__x000a_23PF Defect management for A13 development_x000d__x000a_"/>
    <m/>
  </r>
  <r>
    <x v="0"/>
    <s v="PJ03DEF00-6041"/>
    <n v="502610"/>
    <s v="[PPP/GDPR] Cellular information setting &quot;attachStatus&quot; value is not displayed as &quot;1&quot; in makerlog logcat.log  file when &quot;attachStatus&quot; with value &quot;1&quot; is sent from TSU simulator to ICB"/>
    <s v="kpt_reddimalla_pr"/>
    <x v="15"/>
    <s v="CLOSED"/>
    <x v="807"/>
    <x v="2"/>
    <s v="LRT -&gt; å˜æ©Ÿèƒ½ãƒ†ã‚¹ãƒˆ"/>
    <m/>
    <m/>
    <m/>
    <m/>
    <m/>
    <m/>
    <m/>
    <m/>
    <m/>
    <m/>
    <m/>
    <m/>
    <m/>
    <m/>
    <m/>
    <m/>
    <m/>
    <m/>
    <m/>
    <m/>
    <m/>
    <s v="PJ03DEF00"/>
    <x v="2"/>
    <s v="software"/>
    <s v="hm_izaki_ki"/>
    <s v="23PF A13é–‹ç™ºå‘ã‘ä¸å…·åˆç®¡ç†_x000d__x000a_23PF Defect management for A13 development_x000d__x000a_"/>
    <m/>
  </r>
  <r>
    <x v="0"/>
    <s v="PJ03DEF00-6039"/>
    <n v="502389"/>
    <s v="[TSU] Shoulder Tap Notification &quot;TsuInfoCallback.onShoulderTapReceived()&quot; is not displayed in Logcat logs when Shoulder Tap Notification is sent from TSU simulator to ICB"/>
    <s v="kpt_reddy_ke"/>
    <x v="7"/>
    <s v="CLOSED"/>
    <x v="808"/>
    <x v="2"/>
    <s v="LRT -&gt; å˜æ©Ÿèƒ½ãƒ†ã‚¹ãƒˆ"/>
    <m/>
    <m/>
    <m/>
    <m/>
    <m/>
    <m/>
    <m/>
    <m/>
    <m/>
    <m/>
    <m/>
    <m/>
    <m/>
    <m/>
    <m/>
    <m/>
    <m/>
    <m/>
    <m/>
    <m/>
    <m/>
    <s v="PJ03DEF00"/>
    <x v="2"/>
    <s v="software"/>
    <s v="hm_izaki_ki"/>
    <s v="23PF A13é–‹ç™ºå‘ã‘ä¸å…·åˆç®¡ç†_x000d__x000a_23PF Defect management for A13 development_x000d__x000a_"/>
    <m/>
  </r>
  <r>
    <x v="0"/>
    <s v="PJ03DEF00-6030"/>
    <n v="501877"/>
    <s v="[Personal Setting] &quot;Tap to load your Vehicle settings&quot; notification is displayed without Cold start for HUD function while there is a difference b/w the vehicle individual stored settings in the PS function and the vehicle current values â€‹â€‹after ACC-ON"/>
    <s v="kpt_rane_sh"/>
    <x v="3"/>
    <s v="CLOSED"/>
    <x v="809"/>
    <x v="1"/>
    <s v="LRT -&gt; ãƒ†ã‚¹ãƒˆã‚±ãƒ¼ã‚¹å¤–æ¤œå‡º"/>
    <s v="30AY"/>
    <m/>
    <m/>
    <m/>
    <m/>
    <m/>
    <m/>
    <m/>
    <m/>
    <m/>
    <m/>
    <m/>
    <m/>
    <m/>
    <m/>
    <m/>
    <m/>
    <m/>
    <m/>
    <m/>
    <m/>
    <s v="PJ03DEF00"/>
    <x v="2"/>
    <s v="software"/>
    <s v="hm_izaki_ki"/>
    <s v="23PF A13é–‹ç™ºå‘ã‘ä¸å…·åˆç®¡ç†_x000d__x000a_23PF Defect management for A13 development_x000d__x000a_"/>
    <m/>
  </r>
  <r>
    <x v="0"/>
    <s v="PJ03DEF00-6029"/>
    <n v="501876"/>
    <s v="[Personal Setting] &quot;Tap to load your Vehicle settings&quot; notification is not displayed in notification list when Cold start is performed while the vehicle PS held by the PS function and the current value of the vehicle is different for Door Lock function"/>
    <s v="kpt_rane_sh"/>
    <x v="3"/>
    <s v="CLOSED"/>
    <x v="810"/>
    <x v="1"/>
    <s v="LRT -&gt; å˜æ©Ÿèƒ½ãƒ†ã‚¹ãƒˆ"/>
    <s v="30AY"/>
    <m/>
    <m/>
    <m/>
    <m/>
    <m/>
    <m/>
    <m/>
    <m/>
    <m/>
    <m/>
    <m/>
    <m/>
    <m/>
    <m/>
    <m/>
    <m/>
    <m/>
    <m/>
    <m/>
    <m/>
    <s v="PJ03DEF00"/>
    <x v="2"/>
    <s v="software"/>
    <s v="hm_izaki_ki"/>
    <s v="23PF A13é–‹ç™ºå‘ã‘ä¸å…·åˆç®¡ç†_x000d__x000a_23PF Defect management for A13 development_x000d__x000a_"/>
    <m/>
  </r>
  <r>
    <x v="0"/>
    <s v="PJ03DEF00-6011"/>
    <n v="500624"/>
    <s v="[SUW] Black screen is displayed on ICB after selecting &quot;Next&quot; on &quot;You're signed in&quot; google screen"/>
    <s v="kpt_mishra_ay"/>
    <x v="6"/>
    <s v="BLOCK FIXING VALIDATION"/>
    <x v="811"/>
    <x v="0"/>
    <s v="LRT -&gt; å˜æ©Ÿèƒ½ãƒ†ã‚¹ãƒˆ"/>
    <m/>
    <m/>
    <m/>
    <m/>
    <m/>
    <m/>
    <m/>
    <m/>
    <m/>
    <m/>
    <m/>
    <m/>
    <m/>
    <m/>
    <m/>
    <m/>
    <m/>
    <m/>
    <m/>
    <m/>
    <m/>
    <s v="PJ03DEF00"/>
    <x v="2"/>
    <s v="software"/>
    <s v="hm_izaki_ki"/>
    <s v="23PF A13é–‹ç™ºå‘ã‘ä¸å…·åˆç®¡ç†_x000d__x000a_23PF Defect management for A13 development_x000d__x000a_"/>
    <m/>
  </r>
  <r>
    <x v="0"/>
    <s v="PJ03DEF00-6009"/>
    <n v="500553"/>
    <s v="[Personal Setting] &quot;Adjusting Your Driving Position&quot; popup is dismissed when signal C_ATD with value &quot;1&quot; is transmitted to apply Driving restriction"/>
    <s v="kpt_tehra_ma"/>
    <x v="0"/>
    <s v="CLOSED"/>
    <x v="812"/>
    <x v="2"/>
    <s v="LRT -&gt; å˜æ©Ÿèƒ½ãƒ†ã‚¹ãƒˆ"/>
    <s v="PersonalSettingV3"/>
    <m/>
    <m/>
    <m/>
    <m/>
    <m/>
    <m/>
    <m/>
    <m/>
    <m/>
    <m/>
    <m/>
    <m/>
    <m/>
    <m/>
    <m/>
    <m/>
    <m/>
    <m/>
    <m/>
    <m/>
    <s v="PJ03DEF00"/>
    <x v="2"/>
    <s v="software"/>
    <s v="hm_izaki_ki"/>
    <s v="23PF A13é–‹ç™ºå‘ã‘ä¸å…·åˆç®¡ç†_x000d__x000a_23PF Defect management for A13 development_x000d__x000a_"/>
    <m/>
  </r>
  <r>
    <x v="0"/>
    <s v="PJ03DEF00-6003"/>
    <n v="500500"/>
    <s v="[Personal Setting] &quot;Tap to load your Vehicle settings&quot; notification is displayed without Cold start for HUD function while there is a difference b/w the vehicle's individual stored settings in the PS function and the vehicle's current values after ACC-ON"/>
    <s v="kpt_rane_sh"/>
    <x v="3"/>
    <s v="CLOSED"/>
    <x v="813"/>
    <x v="1"/>
    <s v="LRT -&gt; ãƒ†ã‚¹ãƒˆã‚±ãƒ¼ã‚¹å¤–æ¤œå‡º"/>
    <s v="30AY"/>
    <s v="PersonalSettingV3"/>
    <m/>
    <m/>
    <m/>
    <m/>
    <m/>
    <m/>
    <m/>
    <m/>
    <m/>
    <m/>
    <m/>
    <m/>
    <m/>
    <m/>
    <m/>
    <m/>
    <m/>
    <m/>
    <m/>
    <s v="PJ03DEF00"/>
    <x v="2"/>
    <s v="software"/>
    <s v="hm_izaki_ki"/>
    <s v="23PF A13é–‹ç™ºå‘ã‘ä¸å…·åˆç®¡ç†_x000d__x000a_23PF Defect management for A13 development_x000d__x000a_"/>
    <m/>
  </r>
  <r>
    <x v="0"/>
    <s v="PJ03DEF00-6000"/>
    <n v="500414"/>
    <s v="[BT] CarPlay Disclaimer popup is not displayed when Bluetooth passive pairing is performed on Phone app "/>
    <s v="kpt_patil_di"/>
    <x v="13"/>
    <s v="CLOSED"/>
    <x v="814"/>
    <x v="1"/>
    <s v="LRT -&gt; æ©Ÿèƒ½è¤‡åˆãƒ†ã‚¹ãƒˆ"/>
    <m/>
    <m/>
    <m/>
    <m/>
    <m/>
    <m/>
    <m/>
    <m/>
    <m/>
    <m/>
    <m/>
    <m/>
    <m/>
    <m/>
    <m/>
    <m/>
    <m/>
    <m/>
    <m/>
    <m/>
    <m/>
    <s v="PJ03DEF00"/>
    <x v="2"/>
    <s v="software"/>
    <s v="hm_izaki_ki"/>
    <s v="23PF A13é–‹ç™ºå‘ã‘ä¸å…·åˆç®¡ç†_x000d__x000a_23PF Defect management for A13 development_x000d__x000a_"/>
    <m/>
  </r>
  <r>
    <x v="0"/>
    <s v="PJ03DEF00-5955"/>
    <n v="497306"/>
    <s v="[WF] Alexa sign-in screen is not displayed when Wi-Fi AP is successfully connected to ICB"/>
    <s v="kpt_nayak_ar"/>
    <x v="14"/>
    <s v="CLOSED"/>
    <x v="815"/>
    <x v="1"/>
    <s v="LRT -&gt; å˜æ©Ÿèƒ½ãƒ†ã‚¹ãƒˆ"/>
    <m/>
    <m/>
    <m/>
    <m/>
    <m/>
    <m/>
    <m/>
    <m/>
    <m/>
    <m/>
    <m/>
    <m/>
    <m/>
    <m/>
    <m/>
    <m/>
    <m/>
    <m/>
    <m/>
    <m/>
    <m/>
    <s v="PJ03DEF00"/>
    <x v="2"/>
    <s v="software"/>
    <s v="hm_izaki_ki"/>
    <s v="23PF A13é–‹ç™ºå‘ã‘ä¸å…·åˆç®¡ç†_x000d__x000a_23PF Defect management for A13 development_x000d__x000a_"/>
    <m/>
  </r>
  <r>
    <x v="0"/>
    <s v="PJ03DEF00-5953"/>
    <n v="496661"/>
    <s v="[Personal Setting] &quot;Tap to load your Vehicle settings&quot; notification is not displayed in notification list when Cold start is performed while the vehicle PS held by the PS function and the current value of the vehicle is different for Door Lock function"/>
    <s v="kpt_rane_sh"/>
    <x v="3"/>
    <s v="CLOSED"/>
    <x v="816"/>
    <x v="1"/>
    <s v="LRT -&gt; å˜æ©Ÿèƒ½ãƒ†ã‚¹ãƒˆ"/>
    <s v="30AY"/>
    <s v="PersonalSettingV3"/>
    <m/>
    <m/>
    <m/>
    <m/>
    <m/>
    <m/>
    <m/>
    <m/>
    <m/>
    <m/>
    <m/>
    <m/>
    <m/>
    <m/>
    <m/>
    <m/>
    <m/>
    <m/>
    <m/>
    <s v="PJ03DEF00"/>
    <x v="2"/>
    <s v="software"/>
    <s v="hm_izaki_ki"/>
    <s v="23PF A13é–‹ç™ºå‘ã‘ä¸å…·åˆç®¡ç†_x000d__x000a_23PF Defect management for A13 development_x000d__x000a_"/>
    <m/>
  </r>
  <r>
    <x v="0"/>
    <s v="PJ03DEF00-5952"/>
    <n v="496659"/>
    <s v="[Personal Setting] &quot;Adjusting Your Driving Position&quot; popup is dismissed when signal C_ATD with value &quot;1&quot; is transmitted to apply Driving restriction"/>
    <s v="kpt_tehra_ma"/>
    <x v="0"/>
    <s v="CLOSED"/>
    <x v="817"/>
    <x v="2"/>
    <s v="LRT -&gt; å˜æ©Ÿèƒ½ãƒ†ã‚¹ãƒˆ"/>
    <s v="PersonalSettingV3"/>
    <m/>
    <m/>
    <m/>
    <m/>
    <m/>
    <m/>
    <m/>
    <m/>
    <m/>
    <m/>
    <m/>
    <m/>
    <m/>
    <m/>
    <m/>
    <m/>
    <m/>
    <m/>
    <m/>
    <m/>
    <s v="PJ03DEF00"/>
    <x v="2"/>
    <s v="software"/>
    <s v="hm_izaki_ki"/>
    <s v="23PF A13é–‹ç™ºå‘ã‘ä¸å…·åˆç®¡ç†_x000d__x000a_23PF Defect management for A13 development_x000d__x000a_"/>
    <m/>
  </r>
  <r>
    <x v="0"/>
    <s v="PJ03DEF00-5932"/>
    <n v="490483"/>
    <s v="[Google Assistant] Google assistant is not initiated from MCS while Alexa is in listening mode"/>
    <s v="kpt_lucky_md"/>
    <x v="8"/>
    <s v="CLOSED"/>
    <x v="818"/>
    <x v="2"/>
    <s v="Tier-2è©•ä¾¡ -&gt; æŽ¢ç´¢çš„ãƒ†ã‚¹ãƒˆ"/>
    <s v="åŒä»¶_æœªå‡¦ç½®ï¼šç¾çŠ¶é€šã‚Šã‚¯ãƒ­ãƒ¼ã‚º"/>
    <m/>
    <m/>
    <m/>
    <m/>
    <m/>
    <m/>
    <m/>
    <m/>
    <m/>
    <m/>
    <m/>
    <m/>
    <m/>
    <m/>
    <m/>
    <m/>
    <m/>
    <m/>
    <m/>
    <m/>
    <s v="PJ03DEF00"/>
    <x v="2"/>
    <s v="software"/>
    <s v="hm_izaki_ki"/>
    <s v="23PF A13é–‹ç™ºå‘ã‘ä¸å…·åˆç®¡ç†_x000d__x000a_23PF Defect management for A13 development_x000d__x000a_"/>
    <m/>
  </r>
  <r>
    <x v="0"/>
    <s v="PJ03DEF00-5918"/>
    <n v="489345"/>
    <s v="[System startup complete] Google Assistant is not initiated from MCS when user is in Safe Mode"/>
    <s v="kpt_gunjal_ji"/>
    <x v="4"/>
    <s v="CLOSED"/>
    <x v="819"/>
    <x v="1"/>
    <s v="Tier-2è©•ä¾¡ -&gt; æŽ¢ç´¢çš„ãƒ†ã‚¹ãƒˆ"/>
    <s v="SystemFG"/>
    <m/>
    <m/>
    <m/>
    <m/>
    <m/>
    <m/>
    <m/>
    <m/>
    <m/>
    <m/>
    <m/>
    <m/>
    <m/>
    <m/>
    <m/>
    <m/>
    <m/>
    <m/>
    <m/>
    <m/>
    <s v="PJ03DEF00"/>
    <x v="2"/>
    <s v="software"/>
    <s v="hm_izaki_ki"/>
    <s v="23PF A13é–‹ç™ºå‘ã‘ä¸å…·åˆç®¡ç†_x000d__x000a_23PF Defect management for A13 development_x000d__x000a_"/>
    <m/>
  </r>
  <r>
    <x v="0"/>
    <s v="PJ03DEF00-5910"/>
    <n v="487596"/>
    <s v="[HAC] Word &quot;Alexa&quot; is overlapped with Alexa home screen text and play button is displayed when Alexa App Notification is turned off"/>
    <s v="cre_kamata_ts"/>
    <x v="8"/>
    <s v="[IN INVESTIGATING]APPLY FOR CLOSE"/>
    <x v="820"/>
    <x v="2"/>
    <s v="Tier-2è©•ä¾¡ -&gt; æŽ¢ç´¢çš„ãƒ†ã‚¹ãƒˆ"/>
    <s v="PJ04DEF00ãƒžãƒ«æ¬¡å¯¾å¿œæ¸ˆ"/>
    <s v="SWPLæ‹…å½“è€…å¤‰æ›´_æ±toéŽŒç”°"/>
    <m/>
    <m/>
    <m/>
    <m/>
    <m/>
    <m/>
    <m/>
    <m/>
    <m/>
    <m/>
    <m/>
    <m/>
    <m/>
    <m/>
    <m/>
    <m/>
    <m/>
    <m/>
    <m/>
    <s v="PJ03DEF00"/>
    <x v="2"/>
    <s v="software"/>
    <s v="hm_izaki_ki"/>
    <s v="23PF A13é–‹ç™ºå‘ã‘ä¸å…·åˆç®¡ç†_x000d__x000a_23PF Defect management for A13 development_x000d__x000a_"/>
    <m/>
  </r>
  <r>
    <x v="0"/>
    <s v="PJ03DEF00-5904"/>
    <n v="487303"/>
    <s v="[PFM] Incorrect wait time is displayed on lock screen after IGN cycle on entering wrong PIN for 12th time"/>
    <s v="hm_cai_yu"/>
    <x v="1"/>
    <s v="INVESTIGATING OUTSIDE"/>
    <x v="821"/>
    <x v="1"/>
    <s v="Tier-2è©•ä¾¡ -&gt; æŽ¢ç´¢çš„ãƒ†ã‚¹ãƒˆ"/>
    <s v="SystemFG"/>
    <s v="UIFW"/>
    <m/>
    <m/>
    <m/>
    <m/>
    <m/>
    <m/>
    <m/>
    <m/>
    <m/>
    <m/>
    <m/>
    <m/>
    <m/>
    <m/>
    <m/>
    <m/>
    <m/>
    <m/>
    <m/>
    <s v="PJ03DEF00"/>
    <x v="2"/>
    <s v="software"/>
    <s v="hm_izaki_ki"/>
    <s v="23PF A13é–‹ç™ºå‘ã‘ä¸å…·åˆç®¡ç†_x000d__x000a_23PF Defect management for A13 development_x000d__x000a_"/>
    <m/>
  </r>
  <r>
    <x v="0"/>
    <s v="PJ03DEF00-5898"/>
    <n v="486805"/>
    <s v="[System UI] Advanced Settings screen is displayed when Back button is pressed while Change Profile screen launched from Header is active"/>
    <s v="cre_kamata_ts"/>
    <x v="13"/>
    <s v="[IN INVESTIGATING]APPLY FOR CLOSE"/>
    <x v="822"/>
    <x v="2"/>
    <s v="Tier-2è©•ä¾¡ -&gt; æŽ¢ç´¢çš„ãƒ†ã‚¹ãƒˆ"/>
    <s v="SWPLæ‹…å½“è€…å¤‰æ›´_æ±toéŽŒç”°"/>
    <s v="UIFW"/>
    <m/>
    <m/>
    <m/>
    <m/>
    <m/>
    <m/>
    <m/>
    <m/>
    <m/>
    <m/>
    <m/>
    <m/>
    <m/>
    <m/>
    <m/>
    <m/>
    <m/>
    <m/>
    <m/>
    <s v="PJ03DEF00"/>
    <x v="2"/>
    <s v="software"/>
    <s v="hm_izaki_ki"/>
    <s v="23PF A13é–‹ç™ºå‘ã‘ä¸å…·åˆç®¡ç†_x000d__x000a_23PF Defect management for A13 development_x000d__x000a_"/>
    <m/>
  </r>
  <r>
    <x v="0"/>
    <s v="PJ03DEF00-5888"/>
    <n v="484859"/>
    <s v="[åŒä»¶#PJ03DEF00-5783][BT] CarPlay Disclaimer popup is not displayed when Bluetooth passive pairing is performed on Phone app"/>
    <s v="kpt_patil_di"/>
    <x v="13"/>
    <s v="CLOSED"/>
    <x v="823"/>
    <x v="1"/>
    <s v="LRT -&gt; æ©Ÿèƒ½è¤‡åˆãƒ†ã‚¹ãƒˆ"/>
    <m/>
    <m/>
    <m/>
    <m/>
    <m/>
    <m/>
    <m/>
    <m/>
    <m/>
    <m/>
    <m/>
    <m/>
    <m/>
    <m/>
    <m/>
    <m/>
    <m/>
    <m/>
    <m/>
    <m/>
    <m/>
    <s v="PJ03DEF00"/>
    <x v="2"/>
    <s v="software"/>
    <s v="hm_izaki_ki"/>
    <s v="23PF A13é–‹ç™ºå‘ã‘ä¸å…·åˆç®¡ç†_x000d__x000a_23PF Defect management for A13 development_x000d__x000a_"/>
    <m/>
  </r>
  <r>
    <x v="0"/>
    <s v="PJ03DEF00-5869"/>
    <n v="483235"/>
    <s v="[Personal Setting] Vehicle personal setting for HVAC Fan Speed is set to current value for User1 profile, when an error condition is performed"/>
    <s v="kpt_nayak_ar"/>
    <x v="14"/>
    <s v="CLOSED"/>
    <x v="824"/>
    <x v="2"/>
    <s v="LRT -&gt; å˜æ©Ÿèƒ½ãƒ†ã‚¹ãƒˆ"/>
    <s v="PersonalSettingV3"/>
    <m/>
    <m/>
    <m/>
    <m/>
    <m/>
    <m/>
    <m/>
    <m/>
    <m/>
    <m/>
    <m/>
    <m/>
    <m/>
    <m/>
    <m/>
    <m/>
    <m/>
    <m/>
    <m/>
    <m/>
    <s v="PJ03DEF00"/>
    <x v="2"/>
    <s v="software"/>
    <s v="hm_izaki_ki"/>
    <s v="23PF A13é–‹ç™ºå‘ã‘ä¸å…·åˆç®¡ç†_x000d__x000a_23PF Defect management for A13 development_x000d__x000a_"/>
    <m/>
  </r>
  <r>
    <x v="0"/>
    <s v="PJ03DEF00-5797"/>
    <n v="475045"/>
    <s v="[USB] &quot;Current Playlist&quot; item is not active on Music library screen when Music Library Button is selected while Music playback is in progress"/>
    <s v="kpt_gunjal_ji"/>
    <x v="4"/>
    <s v="CLOSED"/>
    <x v="825"/>
    <x v="2"/>
    <s v="Tier-2è©•ä¾¡ -&gt; æŽ¢ç´¢çš„ãƒ†ã‚¹ãƒˆ"/>
    <s v="3BMA"/>
    <m/>
    <m/>
    <m/>
    <m/>
    <m/>
    <m/>
    <m/>
    <m/>
    <m/>
    <m/>
    <m/>
    <m/>
    <m/>
    <m/>
    <m/>
    <m/>
    <m/>
    <m/>
    <m/>
    <m/>
    <s v="PJ03DEF00"/>
    <x v="2"/>
    <s v="software"/>
    <s v="hm_izaki_ki"/>
    <s v="23PF A13é–‹ç™ºå‘ã‘ä¸å…·åˆç®¡ç†_x000d__x000a_23PF Defect management for A13 development_x000d__x000a_"/>
    <m/>
  </r>
  <r>
    <x v="0"/>
    <s v="PJ03DEF00-5796"/>
    <n v="475032"/>
    <s v="[SPCCP] ICB restarts automatically when CarPlay outgoing call is in progress while &quot;iPerf&quot; screen is active"/>
    <s v="kpt_gaikwad_pr"/>
    <x v="5"/>
    <s v="CLOSED"/>
    <x v="826"/>
    <x v="0"/>
    <s v="Tier-2è©•ä¾¡ -&gt; æŽ¢ç´¢çš„ãƒ†ã‚¹ãƒˆ"/>
    <m/>
    <m/>
    <m/>
    <m/>
    <m/>
    <m/>
    <m/>
    <m/>
    <m/>
    <m/>
    <m/>
    <m/>
    <m/>
    <m/>
    <m/>
    <m/>
    <m/>
    <m/>
    <m/>
    <m/>
    <m/>
    <s v="PJ03DEF00"/>
    <x v="2"/>
    <s v="software"/>
    <s v="hm_izaki_ki"/>
    <s v="23PF A13é–‹ç™ºå‘ã‘ä¸å…·åˆç®¡ç†_x000d__x000a_23PF Defect management for A13 development_x000d__x000a_"/>
    <m/>
  </r>
  <r>
    <x v="0"/>
    <s v="PJ03DEF00-5763"/>
    <n v="470126"/>
    <s v="[åŒä»¶#PJ03DEF00-5463][USB] Pause icon is displayed on control button area of audio top screen when Google Assistant is initiated from MCS while USB music playback is in progress"/>
    <s v="kpt_gaikwad_pr"/>
    <x v="5"/>
    <s v="CLOSED"/>
    <x v="827"/>
    <x v="2"/>
    <s v="Tier-2è©•ä¾¡ -&gt; æŽ¢ç´¢çš„ãƒ†ã‚¹ãƒˆ"/>
    <s v="3BMA"/>
    <m/>
    <m/>
    <m/>
    <m/>
    <m/>
    <m/>
    <m/>
    <m/>
    <m/>
    <m/>
    <m/>
    <m/>
    <m/>
    <m/>
    <m/>
    <m/>
    <m/>
    <m/>
    <m/>
    <m/>
    <s v="PJ03DEF00"/>
    <x v="2"/>
    <s v="software"/>
    <s v="hm_izaki_ki"/>
    <s v="23PF A13é–‹ç™ºå‘ã‘ä¸å…·åˆç®¡ç†_x000d__x000a_23PF Defect management for A13 development_x000d__x000a_"/>
    <m/>
  </r>
  <r>
    <x v="0"/>
    <s v="PJ03DEF00-5661"/>
    <n v="462056"/>
    <s v="[LNG] â€œEspaÃ±olâ€ word is displayed as &quot;espaÃ±ol&quot; on System setting screen when system language is selected as EspaÃ±ol"/>
    <s v="kpt_tehra_ma"/>
    <x v="0"/>
    <s v="CLOSED"/>
    <x v="828"/>
    <x v="2"/>
    <s v="Tier-2è©•ä¾¡ -&gt; æŽ¢ç´¢çš„ãƒ†ã‚¹ãƒˆ"/>
    <s v="SystemFG"/>
    <s v="TYAW"/>
    <m/>
    <m/>
    <m/>
    <m/>
    <m/>
    <m/>
    <m/>
    <m/>
    <m/>
    <m/>
    <m/>
    <m/>
    <m/>
    <m/>
    <m/>
    <m/>
    <m/>
    <m/>
    <m/>
    <s v="PJ03DEF00"/>
    <x v="2"/>
    <s v="software"/>
    <s v="hm_izaki_ki"/>
    <s v="23PF A13é–‹ç™ºå‘ã‘ä¸å…·åˆç®¡ç†_x000d__x000a_23PF Defect management for A13 development_x000d__x000a_"/>
    <m/>
  </r>
  <r>
    <x v="0"/>
    <s v="PJ03DEF00-5654"/>
    <n v="462001"/>
    <s v="[LNG] The text &quot;Switching profiles will be Cancelled if the vehicle is in motion&quot; is displayed in English when changed the language from English to EspaÃ±ol while switching the profile from Owner to Guest"/>
    <s v="kpt_tehra_ma"/>
    <x v="0"/>
    <s v="CLOSED"/>
    <x v="829"/>
    <x v="2"/>
    <s v="Tier-2è©•ä¾¡ -&gt; æŽ¢ç´¢çš„ãƒ†ã‚¹ãƒˆ"/>
    <s v="PFM"/>
    <s v="TYAW"/>
    <s v="UIFW"/>
    <m/>
    <m/>
    <m/>
    <m/>
    <m/>
    <m/>
    <m/>
    <m/>
    <m/>
    <m/>
    <m/>
    <m/>
    <m/>
    <m/>
    <m/>
    <m/>
    <m/>
    <m/>
    <s v="PJ03DEF00"/>
    <x v="2"/>
    <s v="software"/>
    <s v="hm_izaki_ki"/>
    <s v="23PF A13é–‹ç™ºå‘ã‘ä¸å…·åˆç®¡ç†_x000d__x000a_23PF Defect management for A13 development_x000d__x000a_"/>
    <m/>
  </r>
  <r>
    <x v="0"/>
    <s v="PJ03DEF00-5603"/>
    <n v="460198"/>
    <s v="[IVI] Not able to exit from &quot;Set Date&quot; screen when entered through HLC -&gt; HLC debug -&gt; Interface list -&gt; Date &amp; Time -&gt; Set Date &amp; Time -&gt; Set Date"/>
    <s v="kpt_patil_di"/>
    <x v="13"/>
    <s v="CLOSED"/>
    <x v="830"/>
    <x v="0"/>
    <s v="Tier-2è©•ä¾¡ -&gt; æŽ¢ç´¢çš„ãƒ†ã‚¹ãƒˆ"/>
    <m/>
    <m/>
    <m/>
    <m/>
    <m/>
    <m/>
    <m/>
    <m/>
    <m/>
    <m/>
    <m/>
    <m/>
    <m/>
    <m/>
    <m/>
    <m/>
    <m/>
    <m/>
    <m/>
    <m/>
    <m/>
    <s v="PJ03DEF00"/>
    <x v="2"/>
    <s v="software"/>
    <s v="hm_izaki_ki"/>
    <s v="23PF A13é–‹ç™ºå‘ã‘ä¸å…·åˆç®¡ç†_x000d__x000a_23PF Defect management for A13 development_x000d__x000a_"/>
    <m/>
  </r>
  <r>
    <x v="0"/>
    <s v="PJ03DEF00-5602"/>
    <n v="460343"/>
    <s v="[System UI] Alexa &quot;Contact Sync permission&quot; popup is not dismissed when incoming call is ignored(declined)"/>
    <s v="kpt_reddy_ke"/>
    <x v="7"/>
    <s v="CLOSED"/>
    <x v="831"/>
    <x v="1"/>
    <s v="Tier-2è©•ä¾¡ -&gt; æŽ¢ç´¢çš„ãƒ†ã‚¹ãƒˆ"/>
    <s v="UIFW"/>
    <m/>
    <m/>
    <m/>
    <m/>
    <m/>
    <m/>
    <m/>
    <m/>
    <m/>
    <m/>
    <m/>
    <m/>
    <m/>
    <m/>
    <m/>
    <m/>
    <m/>
    <m/>
    <m/>
    <m/>
    <s v="PJ03DEF00"/>
    <x v="2"/>
    <s v="software"/>
    <s v="hm_izaki_ki"/>
    <s v="23PF A13é–‹ç™ºå‘ã‘ä¸å…·åˆç®¡ç†_x000d__x000a_23PF Defect management for A13 development_x000d__x000a_"/>
    <m/>
  </r>
  <r>
    <x v="0"/>
    <s v="PJ03DEF00-5592"/>
    <n v="459806"/>
    <s v="[PRM] All the Registered Users are displayed on user selection screen when MCS &quot;Back&quot; key is pressed while an incoming call is in progress (Ringing) on ICB"/>
    <s v="kpt_mishra_ay"/>
    <x v="6"/>
    <s v="CLOSED"/>
    <x v="832"/>
    <x v="2"/>
    <s v="Tier-2è©•ä¾¡ -&gt; æŽ¢ç´¢çš„ãƒ†ã‚¹ãƒˆ"/>
    <s v="PA_ISSUE_LOGIN"/>
    <s v="PA_ISSUE_LOGIN_Lv3"/>
    <s v="SystemFG"/>
    <s v="UIFW"/>
    <m/>
    <m/>
    <m/>
    <m/>
    <m/>
    <m/>
    <m/>
    <m/>
    <m/>
    <m/>
    <m/>
    <m/>
    <m/>
    <m/>
    <m/>
    <m/>
    <m/>
    <s v="PJ03DEF00"/>
    <x v="2"/>
    <s v="software"/>
    <s v="hm_izaki_ki"/>
    <s v="23PF A13é–‹ç™ºå‘ã‘ä¸å…·åˆç®¡ç†_x000d__x000a_23PF Defect management for A13 development_x000d__x000a_"/>
    <m/>
  </r>
  <r>
    <x v="0"/>
    <s v="PJ03DEF00-5535"/>
    <n v="458819"/>
    <s v="[DEA] Diagnosis result for MIC button is displayed in &quot;Green&quot; on System Links screen even if only one MIC is connected"/>
    <s v="kpt_reddy_ke"/>
    <x v="7"/>
    <s v="CLOSED"/>
    <x v="833"/>
    <x v="1"/>
    <s v="LRT -&gt; å˜æ©Ÿèƒ½ãƒ†ã‚¹ãƒˆ"/>
    <m/>
    <m/>
    <m/>
    <m/>
    <m/>
    <m/>
    <m/>
    <m/>
    <m/>
    <m/>
    <m/>
    <m/>
    <m/>
    <m/>
    <m/>
    <m/>
    <m/>
    <m/>
    <m/>
    <m/>
    <m/>
    <s v="PJ03DEF00"/>
    <x v="2"/>
    <s v="software"/>
    <s v="hm_izaki_ki"/>
    <s v="23PF A13é–‹ç™ºå‘ã‘ä¸å…·åˆç®¡ç†_x000d__x000a_23PF Defect management for A13 development_x000d__x000a_"/>
    <m/>
  </r>
  <r>
    <x v="0"/>
    <s v="PJ03DEF00-5528"/>
    <n v="458382"/>
    <s v="[System UI] Caption is not displayed when Caption preferences setting is enabled while &quot;Youtube&quot; video is playing"/>
    <s v="cre_kamata_ts"/>
    <x v="4"/>
    <s v="[IN WORK]APPLY FOR CLOSE"/>
    <x v="834"/>
    <x v="1"/>
    <s v="Tier-2è©•ä¾¡ -&gt; æŽ¢ç´¢çš„ãƒ†ã‚¹ãƒˆ"/>
    <s v="GoogleIssue_Follow"/>
    <s v="SWPLæ‹…å½“è€…å¤‰æ›´_æ±toéŽŒç”°"/>
    <s v="UIFW"/>
    <m/>
    <m/>
    <m/>
    <m/>
    <m/>
    <m/>
    <m/>
    <m/>
    <m/>
    <m/>
    <m/>
    <m/>
    <m/>
    <m/>
    <m/>
    <m/>
    <m/>
    <m/>
    <s v="PJ03DEF00"/>
    <x v="2"/>
    <s v="software"/>
    <s v="hm_izaki_ki"/>
    <s v="23PF A13é–‹ç™ºå‘ã‘ä¸å…·åˆç®¡ç†_x000d__x000a_23PF Defect management for A13 development_x000d__x000a_"/>
    <m/>
  </r>
  <r>
    <x v="0"/>
    <s v="PJ03DEF00-5388"/>
    <n v="451220"/>
    <s v="[WuW] Blank screen is displayed without setting list item in Google Assistant setting screen"/>
    <s v="kpt_patil_di"/>
    <x v="13"/>
    <s v="CLOSED"/>
    <x v="835"/>
    <x v="3"/>
    <s v="LRT -&gt; å˜æ©Ÿèƒ½ãƒ†ã‚¹ãƒˆ"/>
    <s v="3BMA"/>
    <s v="åŒä»¶_æœªå‡¦ç½®ï¼šICBå¤–éƒ¨å¯¾å¿œ"/>
    <m/>
    <m/>
    <m/>
    <m/>
    <m/>
    <m/>
    <m/>
    <m/>
    <m/>
    <m/>
    <m/>
    <m/>
    <m/>
    <m/>
    <m/>
    <m/>
    <m/>
    <m/>
    <m/>
    <s v="PJ03DEF00"/>
    <x v="2"/>
    <s v="software"/>
    <s v="hm_izaki_ki"/>
    <s v="23PF A13é–‹ç™ºå‘ã‘ä¸å…·åˆç®¡ç†_x000d__x000a_23PF Defect management for A13 development_x000d__x000a_"/>
    <m/>
  </r>
  <r>
    <x v="0"/>
    <s v="PJ03DEF00-5384"/>
    <n v="450720"/>
    <s v="[TSU] &quot;TSU Status&quot; screen does not transit to &quot;Unit Check&quot;screen when Back Key is selected on MCS"/>
    <s v="kpt_rane_sh"/>
    <x v="3"/>
    <s v="CLOSED"/>
    <x v="836"/>
    <x v="2"/>
    <s v="Tier-2è©•ä¾¡ -&gt; æŽ¢ç´¢çš„ãƒ†ã‚¹ãƒˆ"/>
    <m/>
    <m/>
    <m/>
    <m/>
    <m/>
    <m/>
    <m/>
    <m/>
    <m/>
    <m/>
    <m/>
    <m/>
    <m/>
    <m/>
    <m/>
    <m/>
    <m/>
    <m/>
    <m/>
    <m/>
    <m/>
    <s v="PJ03DEF00"/>
    <x v="2"/>
    <s v="software"/>
    <s v="hm_izaki_ki"/>
    <s v="23PF A13é–‹ç™ºå‘ã‘ä¸å…·åˆç®¡ç†_x000d__x000a_23PF Defect management for A13 development_x000d__x000a_"/>
    <m/>
  </r>
  <r>
    <x v="0"/>
    <s v="PJ03DEF00-5381"/>
    <n v="450712"/>
    <s v="[BT] &quot;Bluetooth Settings&quot; screen does not transit to &quot;Framework Developer Options&quot; when Back Key is selected on MCS"/>
    <s v="kpt_rane_sh"/>
    <x v="3"/>
    <s v="CLOSED"/>
    <x v="837"/>
    <x v="2"/>
    <s v="Tier-2è©•ä¾¡ -&gt; æŽ¢ç´¢çš„ãƒ†ã‚¹ãƒˆ"/>
    <m/>
    <m/>
    <m/>
    <m/>
    <m/>
    <m/>
    <m/>
    <m/>
    <m/>
    <m/>
    <m/>
    <m/>
    <m/>
    <m/>
    <m/>
    <m/>
    <m/>
    <m/>
    <m/>
    <m/>
    <m/>
    <s v="PJ03DEF00"/>
    <x v="2"/>
    <s v="software"/>
    <s v="hm_izaki_ki"/>
    <s v="23PF A13é–‹ç™ºå‘ã‘ä¸å…·åˆç®¡ç†_x000d__x000a_23PF Defect management for A13 development_x000d__x000a_"/>
    <m/>
  </r>
  <r>
    <x v="0"/>
    <s v="PJ03DEF00-5379"/>
    <n v="450802"/>
    <s v="[BTA] Fast forwarding is stopped for sometime while press and hold fast forward icon button"/>
    <s v="cre_kamata_ts"/>
    <x v="13"/>
    <s v="[IN INVESTIGATING]APPLY FOR CLOSE"/>
    <x v="838"/>
    <x v="1"/>
    <s v="Tier-2è©•ä¾¡ -&gt; æŽ¢ç´¢çš„ãƒ†ã‚¹ãƒˆ"/>
    <s v="SWPLæ‹…å½“è€…å¤‰æ›´_æ±toéŽŒç”°"/>
    <m/>
    <m/>
    <m/>
    <m/>
    <m/>
    <m/>
    <m/>
    <m/>
    <m/>
    <m/>
    <m/>
    <m/>
    <m/>
    <m/>
    <m/>
    <m/>
    <m/>
    <m/>
    <m/>
    <m/>
    <s v="PJ03DEF00"/>
    <x v="2"/>
    <s v="software"/>
    <s v="hm_izaki_ki"/>
    <s v="23PF A13é–‹ç™ºå‘ã‘ä¸å…·åˆç®¡ç†_x000d__x000a_23PF Defect management for A13 development_x000d__x000a_"/>
    <m/>
  </r>
  <r>
    <x v="0"/>
    <s v="PJ03DEF00-5378"/>
    <n v="450801"/>
    <s v="[BTA] Fast forwarding is not cancelled when the current track is switched to next track while press and hold fast forward icon button"/>
    <s v="kpt_patil_di"/>
    <x v="13"/>
    <s v="CLOSED"/>
    <x v="839"/>
    <x v="2"/>
    <s v="Tier-2è©•ä¾¡ -&gt; æŽ¢ç´¢çš„ãƒ†ã‚¹ãƒˆ"/>
    <m/>
    <m/>
    <m/>
    <m/>
    <m/>
    <m/>
    <m/>
    <m/>
    <m/>
    <m/>
    <m/>
    <m/>
    <m/>
    <m/>
    <m/>
    <m/>
    <m/>
    <m/>
    <m/>
    <m/>
    <m/>
    <s v="PJ03DEF00"/>
    <x v="2"/>
    <s v="software"/>
    <s v="hm_izaki_ki"/>
    <s v="23PF A13é–‹ç™ºå‘ã‘ä¸å…·åˆç®¡ç†_x000d__x000a_23PF Defect management for A13 development_x000d__x000a_"/>
    <m/>
  </r>
  <r>
    <x v="0"/>
    <s v="PJ03DEF00-5313"/>
    <n v="446926"/>
    <s v="[Google Assistant] Suggestion card default wording (How can I help?) is not displayed on B-Zone when there are no suggestion inputs while Google Assistant language is set to French"/>
    <s v="kpt_nayak_ar"/>
    <x v="14"/>
    <s v="CLOSED"/>
    <x v="840"/>
    <x v="1"/>
    <s v="LRT -&gt; å˜æ©Ÿèƒ½ãƒ†ã‚¹ãƒˆ"/>
    <s v="3BMA"/>
    <m/>
    <m/>
    <m/>
    <m/>
    <m/>
    <m/>
    <m/>
    <m/>
    <m/>
    <m/>
    <m/>
    <m/>
    <m/>
    <m/>
    <m/>
    <m/>
    <m/>
    <m/>
    <m/>
    <m/>
    <s v="PJ03DEF00"/>
    <x v="2"/>
    <s v="software"/>
    <s v="hm_izaki_ki"/>
    <s v="23PF A13é–‹ç™ºå‘ã‘ä¸å…·åˆç®¡ç†_x000d__x000a_23PF Defect management for A13 development_x000d__x000a_"/>
    <m/>
  </r>
  <r>
    <x v="0"/>
    <s v="PJ03DEF00-5312"/>
    <n v="446925"/>
    <s v="[DEA] MPU version value is reflecting in Reverse on MPU Information screen"/>
    <s v="kpt_reddy_ke"/>
    <x v="7"/>
    <s v="CLOSED"/>
    <x v="841"/>
    <x v="2"/>
    <s v="LRT -&gt; å˜æ©Ÿèƒ½ãƒ†ã‚¹ãƒˆ"/>
    <s v="30AY"/>
    <m/>
    <m/>
    <m/>
    <m/>
    <m/>
    <m/>
    <m/>
    <m/>
    <m/>
    <m/>
    <m/>
    <m/>
    <m/>
    <m/>
    <m/>
    <m/>
    <m/>
    <m/>
    <m/>
    <m/>
    <s v="PJ03DEF00"/>
    <x v="2"/>
    <s v="software"/>
    <s v="hm_izaki_ki"/>
    <s v="23PF A13é–‹ç™ºå‘ã‘ä¸å…·åˆç®¡ç†_x000d__x000a_23PF Defect management for A13 development_x000d__x000a_"/>
    <m/>
  </r>
  <r>
    <x v="0"/>
    <s v="PJ03DEF00-5292"/>
    <n v="444877"/>
    <s v="[PWF] Power Flow screen is not displayed on A-zone when Power Flow is selected from MCS"/>
    <s v="kpt_thombare_ap"/>
    <x v="9"/>
    <s v="CLOSED"/>
    <x v="842"/>
    <x v="3"/>
    <s v="LRT -&gt; å˜æ©Ÿèƒ½ãƒ†ã‚¹ãƒˆ"/>
    <s v="A13OSV_BIN"/>
    <m/>
    <m/>
    <m/>
    <m/>
    <m/>
    <m/>
    <m/>
    <m/>
    <m/>
    <m/>
    <m/>
    <m/>
    <m/>
    <m/>
    <m/>
    <m/>
    <m/>
    <m/>
    <m/>
    <m/>
    <s v="PJ03DEF00"/>
    <x v="2"/>
    <s v="software"/>
    <s v="hm_izaki_ki"/>
    <s v="23PF A13é–‹ç™ºå‘ã‘ä¸å…·åˆç®¡ç†_x000d__x000a_23PF Defect management for A13 development_x000d__x000a_"/>
    <m/>
  </r>
  <r>
    <x v="0"/>
    <s v="PJ03DEF00-5291"/>
    <n v="444876"/>
    <s v="[PWF] Power Flow screen is not displayed on A-zone when Power Flow is selected from MCS"/>
    <s v="kpt_thombare_ap"/>
    <x v="9"/>
    <s v="CLOSED"/>
    <x v="843"/>
    <x v="3"/>
    <s v="LRT -&gt; å˜æ©Ÿèƒ½ãƒ†ã‚¹ãƒˆ"/>
    <s v="A13OSV_BIN"/>
    <m/>
    <m/>
    <m/>
    <m/>
    <m/>
    <m/>
    <m/>
    <m/>
    <m/>
    <m/>
    <m/>
    <m/>
    <m/>
    <m/>
    <m/>
    <m/>
    <m/>
    <m/>
    <m/>
    <m/>
    <s v="PJ03DEF00"/>
    <x v="2"/>
    <s v="software"/>
    <s v="hm_izaki_ki"/>
    <s v="23PF A13é–‹ç™ºå‘ã‘ä¸å…·åˆç®¡ç†_x000d__x000a_23PF Defect management for A13 development_x000d__x000a_"/>
    <m/>
  </r>
  <r>
    <x v="0"/>
    <s v="PJ03DEF00-5290"/>
    <n v="444875"/>
    <s v="[PWF] Power Flow screen is not displayed on A-zone when Power Flow is selected from MCS"/>
    <s v="kpt_thombare_ap"/>
    <x v="9"/>
    <s v="CLOSED"/>
    <x v="843"/>
    <x v="3"/>
    <s v="LRT -&gt; å˜æ©Ÿèƒ½ãƒ†ã‚¹ãƒˆ"/>
    <s v="A13OSV_BIN"/>
    <m/>
    <m/>
    <m/>
    <m/>
    <m/>
    <m/>
    <m/>
    <m/>
    <m/>
    <m/>
    <m/>
    <m/>
    <m/>
    <m/>
    <m/>
    <m/>
    <m/>
    <m/>
    <m/>
    <m/>
    <s v="PJ03DEF00"/>
    <x v="2"/>
    <s v="software"/>
    <s v="hm_izaki_ki"/>
    <s v="23PF A13é–‹ç™ºå‘ã‘ä¸å…·åˆç®¡ç†_x000d__x000a_23PF Defect management for A13 development_x000d__x000a_"/>
    <m/>
  </r>
  <r>
    <x v="0"/>
    <s v="PJ03DEF00-5287"/>
    <n v="444872"/>
    <s v="[PWF] Power Flow screen is not displayed on A-zone when Power Flow is selected from MCS"/>
    <s v="kpt_thombare_ap"/>
    <x v="9"/>
    <s v="CLOSED"/>
    <x v="843"/>
    <x v="3"/>
    <s v="LRT -&gt; å˜æ©Ÿèƒ½ãƒ†ã‚¹ãƒˆ"/>
    <s v="A13OSV_BIN"/>
    <m/>
    <m/>
    <m/>
    <m/>
    <m/>
    <m/>
    <m/>
    <m/>
    <m/>
    <m/>
    <m/>
    <m/>
    <m/>
    <m/>
    <m/>
    <m/>
    <m/>
    <m/>
    <m/>
    <m/>
    <s v="PJ03DEF00"/>
    <x v="2"/>
    <s v="software"/>
    <s v="hm_izaki_ki"/>
    <s v="23PF A13é–‹ç™ºå‘ã‘ä¸å…·åˆç®¡ç†_x000d__x000a_23PF Defect management for A13 development_x000d__x000a_"/>
    <m/>
  </r>
  <r>
    <x v="0"/>
    <s v="PJ03DEF00-5171"/>
    <n v="439644"/>
    <s v="[SoftwareKeyboard]Google Automotive keyboard is functional on map application when Driver Restriction is active"/>
    <s v="kpt_walke_sh"/>
    <x v="11"/>
    <s v="CLOSED"/>
    <x v="844"/>
    <x v="1"/>
    <s v="Tier-2è©•ä¾¡ -&gt; æŽ¢ç´¢çš„ãƒ†ã‚¹ãƒˆ"/>
    <m/>
    <m/>
    <m/>
    <m/>
    <m/>
    <m/>
    <m/>
    <m/>
    <m/>
    <m/>
    <m/>
    <m/>
    <m/>
    <m/>
    <m/>
    <m/>
    <m/>
    <m/>
    <m/>
    <m/>
    <m/>
    <s v="PJ03DEF00"/>
    <x v="2"/>
    <s v="software"/>
    <s v="hm_izaki_ki"/>
    <s v="23PF A13é–‹ç™ºå‘ã‘ä¸å…·åˆç®¡ç†_x000d__x000a_23PF Defect management for A13 development_x000d__x000a_"/>
    <m/>
  </r>
  <r>
    <x v="0"/>
    <s v="PJ03DEF00-5157"/>
    <n v="438855"/>
    <s v="[SoftwareKeyboard] Voice input screen is not displayed when transitioning from Voice input screen to another screen and re-display the keyboard, when clicked on MIC icon from software keyboard"/>
    <s v="kpt_gaikwad_pr"/>
    <x v="5"/>
    <s v="CLOSED"/>
    <x v="845"/>
    <x v="1"/>
    <s v="Tier-2è©•ä¾¡ -&gt; æŽ¢ç´¢çš„ãƒ†ã‚¹ãƒˆ"/>
    <s v="UIFW"/>
    <s v="åŒä»¶_æœªå‡¦ç½®ï¼šICBå¤–éƒ¨å¯¾å¿œ"/>
    <m/>
    <m/>
    <m/>
    <m/>
    <m/>
    <m/>
    <m/>
    <m/>
    <m/>
    <m/>
    <m/>
    <m/>
    <m/>
    <m/>
    <m/>
    <m/>
    <m/>
    <m/>
    <m/>
    <s v="PJ03DEF00"/>
    <x v="2"/>
    <s v="software"/>
    <s v="hm_izaki_ki"/>
    <s v="23PF A13é–‹ç™ºå‘ã‘ä¸å…·åˆç®¡ç†_x000d__x000a_23PF Defect management for A13 development_x000d__x000a_"/>
    <m/>
  </r>
  <r>
    <x v="0"/>
    <s v="PJ03DEF00-5154"/>
    <n v="438523"/>
    <s v="[HFT] Contact Name is not Displayed when adding a saved contact as favorite through &quot;Using Enter Number&quot; "/>
    <s v="kpt_gunjal_ji"/>
    <x v="4"/>
    <s v="CLOSED"/>
    <x v="846"/>
    <x v="2"/>
    <s v="Tier-2è©•ä¾¡ -&gt; æŽ¢ç´¢çš„ãƒ†ã‚¹ãƒˆ"/>
    <m/>
    <m/>
    <m/>
    <m/>
    <m/>
    <m/>
    <m/>
    <m/>
    <m/>
    <m/>
    <m/>
    <m/>
    <m/>
    <m/>
    <m/>
    <m/>
    <m/>
    <m/>
    <m/>
    <m/>
    <m/>
    <s v="PJ03DEF00"/>
    <x v="2"/>
    <s v="software"/>
    <s v="hm_izaki_ki"/>
    <s v="23PF A13é–‹ç™ºå‘ã‘ä¸å…·åˆç®¡ç†_x000d__x000a_23PF Defect management for A13 development_x000d__x000a_"/>
    <m/>
  </r>
  <r>
    <x v="0"/>
    <s v="PJ03DEF00-5086"/>
    <n v="435310"/>
    <s v="[SUW] Black screen is displayed on ICB after selecting &quot;Next&quot; on &quot;You're signed in&quot; google screen"/>
    <s v="hm_ishihara_ta"/>
    <x v="6"/>
    <s v="[IN INVESTIGATING]APPLY FOR CLOSE"/>
    <x v="847"/>
    <x v="0"/>
    <s v="LRT -&gt; å˜æ©Ÿèƒ½ãƒ†ã‚¹ãƒˆ"/>
    <s v="DEF_RelæŠ•å…¥å¾…ã¡"/>
    <s v="GoogleAssistant"/>
    <s v="SetupWizard"/>
    <s v="SystemFG"/>
    <m/>
    <m/>
    <m/>
    <m/>
    <m/>
    <m/>
    <m/>
    <m/>
    <m/>
    <m/>
    <m/>
    <m/>
    <m/>
    <m/>
    <m/>
    <m/>
    <m/>
    <s v="PJ03DEF00"/>
    <x v="2"/>
    <s v="software"/>
    <s v="hm_izaki_ki"/>
    <s v="23PF A13é–‹ç™ºå‘ã‘ä¸å…·åˆç®¡ç†_x000d__x000a_23PF Defect management for A13 development_x000d__x000a_"/>
    <m/>
  </r>
  <r>
    <x v="0"/>
    <s v="PJ03DEF00-4653"/>
    <n v="422828"/>
    <s v="[PRM] New user profile is created while Guest user is Logged in."/>
    <s v="kpt_tehra_ma"/>
    <x v="0"/>
    <s v="CLOSED"/>
    <x v="848"/>
    <x v="1"/>
    <s v="Tier-2è©•ä¾¡ -&gt; æŽ¢ç´¢çš„ãƒ†ã‚¹ãƒˆ"/>
    <m/>
    <m/>
    <m/>
    <m/>
    <m/>
    <m/>
    <m/>
    <m/>
    <m/>
    <m/>
    <m/>
    <m/>
    <m/>
    <m/>
    <m/>
    <m/>
    <m/>
    <m/>
    <m/>
    <m/>
    <m/>
    <s v="PJ03DEF00"/>
    <x v="2"/>
    <s v="software"/>
    <s v="hm_izaki_ki"/>
    <s v="23PF A13é–‹ç™ºå‘ã‘ä¸å…·åˆç®¡ç†_x000d__x000a_23PF Defect management for A13 development_x000d__x000a_"/>
    <m/>
  </r>
  <r>
    <x v="0"/>
    <s v="PJ03DEF00-4648"/>
    <n v="422346"/>
    <s v="[System UI] CarPlay Projection screen is not displayed while selecting Apple CarPlay from MCS"/>
    <s v="kpt_patil_di"/>
    <x v="13"/>
    <s v="CLOSED"/>
    <x v="849"/>
    <x v="1"/>
    <s v="Tier-2è©•ä¾¡ -&gt; æŽ¢ç´¢çš„ãƒ†ã‚¹ãƒˆ"/>
    <m/>
    <m/>
    <m/>
    <m/>
    <m/>
    <m/>
    <m/>
    <m/>
    <m/>
    <m/>
    <m/>
    <m/>
    <m/>
    <m/>
    <m/>
    <m/>
    <m/>
    <m/>
    <m/>
    <m/>
    <m/>
    <s v="PJ03DEF00"/>
    <x v="2"/>
    <s v="software"/>
    <s v="hm_izaki_ki"/>
    <s v="23PF A13é–‹ç™ºå‘ã‘ä¸å…·åˆç®¡ç†_x000d__x000a_23PF Defect management for A13 development_x000d__x000a_"/>
    <m/>
  </r>
  <r>
    <x v="0"/>
    <s v="PJ03DEF00-4644"/>
    <n v="422260"/>
    <s v="[PRM] &quot;Companion Device Manager&quot; option is displayed after disabling &quot;Hide system apps&quot; on Wi-Fi control screen"/>
    <s v="kpt_tehra_ma"/>
    <x v="0"/>
    <s v="CLOSED"/>
    <x v="850"/>
    <x v="2"/>
    <s v="Tier-2è©•ä¾¡ -&gt; æŽ¢ç´¢çš„ãƒ†ã‚¹ãƒˆ"/>
    <m/>
    <m/>
    <m/>
    <m/>
    <m/>
    <m/>
    <m/>
    <m/>
    <m/>
    <m/>
    <m/>
    <m/>
    <m/>
    <m/>
    <m/>
    <m/>
    <m/>
    <m/>
    <m/>
    <m/>
    <m/>
    <s v="PJ03DEF00"/>
    <x v="2"/>
    <s v="software"/>
    <s v="hm_izaki_ki"/>
    <s v="23PF A13é–‹ç™ºå‘ã‘ä¸å…·åˆç®¡ç†_x000d__x000a_23PF Defect management for A13 development_x000d__x000a_"/>
    <m/>
  </r>
  <r>
    <x v="0"/>
    <s v="PJ03DEF00-4550"/>
    <n v="417608"/>
    <s v="[BT]Display starts flickering automatically when Bluetooth is connected"/>
    <s v="kpt_patil_di"/>
    <x v="13"/>
    <s v="CLOSED"/>
    <x v="851"/>
    <x v="1"/>
    <s v="LRT -&gt; ãƒ†ã‚¹ãƒˆã‚±ãƒ¼ã‚¹å¤–æ¤œå‡º"/>
    <s v="3BHA_MP_triage"/>
    <s v="3BHA_MP_triage_SWPL_approve"/>
    <s v="3BHA-SæŠ•å…¥"/>
    <m/>
    <m/>
    <m/>
    <m/>
    <m/>
    <m/>
    <m/>
    <m/>
    <m/>
    <m/>
    <m/>
    <m/>
    <m/>
    <m/>
    <m/>
    <m/>
    <m/>
    <m/>
    <s v="PJ03DEF00"/>
    <x v="2"/>
    <s v="software"/>
    <s v="hm_izaki_ki"/>
    <s v="23PF A13é–‹ç™ºå‘ã‘ä¸å…·åˆç®¡ç†_x000d__x000a_23PF Defect management for A13 development_x000d__x000a_"/>
    <m/>
  </r>
  <r>
    <x v="0"/>
    <s v="PJ03DEF00-4548"/>
    <n v="417606"/>
    <s v="[BT] ICB restarts automatically when switching between wired Carplay and android Bluetooth connection multiple time"/>
    <s v="kpt_patil_di"/>
    <x v="13"/>
    <s v="CLOSED"/>
    <x v="852"/>
    <x v="0"/>
    <s v="LRT -&gt; ãƒ†ã‚¹ãƒˆã‚±ãƒ¼ã‚¹å¤–æ¤œå‡º"/>
    <m/>
    <m/>
    <m/>
    <m/>
    <m/>
    <m/>
    <m/>
    <m/>
    <m/>
    <m/>
    <m/>
    <m/>
    <m/>
    <m/>
    <m/>
    <m/>
    <m/>
    <m/>
    <m/>
    <m/>
    <m/>
    <s v="PJ03DEF00"/>
    <x v="2"/>
    <s v="software"/>
    <s v="hm_izaki_ki"/>
    <s v="23PF A13é–‹ç™ºå‘ã‘ä¸å…·åˆç®¡ç†_x000d__x000a_23PF Defect management for A13 development_x000d__x000a_"/>
    <m/>
  </r>
  <r>
    <x v="0"/>
    <s v="PJ03DEF00-4534"/>
    <n v="417074"/>
    <s v="[3rd Party App] Spotify music does not resume after switching profile"/>
    <s v="kpt_kumar_pi"/>
    <x v="1"/>
    <s v="CLOSED"/>
    <x v="853"/>
    <x v="2"/>
    <s v="LRT -&gt; å˜æ©Ÿèƒ½ãƒ†ã‚¹ãƒˆ"/>
    <s v="åŒä»¶_æœªå‡¦ç½®ï¼šICBå¤–éƒ¨å¯¾å¿œ"/>
    <m/>
    <m/>
    <m/>
    <m/>
    <m/>
    <m/>
    <m/>
    <m/>
    <m/>
    <m/>
    <m/>
    <m/>
    <m/>
    <m/>
    <m/>
    <m/>
    <m/>
    <m/>
    <m/>
    <m/>
    <s v="PJ03DEF00"/>
    <x v="2"/>
    <s v="software"/>
    <s v="hm_izaki_ki"/>
    <s v="23PF A13é–‹ç™ºå‘ã‘ä¸å…·åˆç®¡ç†_x000d__x000a_23PF Defect management for A13 development_x000d__x000a_"/>
    <m/>
  </r>
  <r>
    <x v="0"/>
    <s v="PJ03DEF00-4328"/>
    <n v="411892"/>
    <s v="[SPCCP] &quot;Conference call&quot; Information is not changed to &quot;caller name&quot; after disconnecting one call from MD side while Android Auto projection screen is active."/>
    <s v="kpt_reddy_ke"/>
    <x v="7"/>
    <s v="CLOSED"/>
    <x v="854"/>
    <x v="2"/>
    <s v="Tier-2è©•ä¾¡ -&gt; æŽ¢ç´¢çš„ãƒ†ã‚¹ãƒˆ"/>
    <s v="ç«¯æœ«å•é¡Œ"/>
    <m/>
    <m/>
    <m/>
    <m/>
    <m/>
    <m/>
    <m/>
    <m/>
    <m/>
    <m/>
    <m/>
    <m/>
    <m/>
    <m/>
    <m/>
    <m/>
    <m/>
    <m/>
    <m/>
    <m/>
    <s v="PJ03DEF00"/>
    <x v="2"/>
    <s v="software"/>
    <s v="hm_izaki_ki"/>
    <s v="23PF A13é–‹ç™ºå‘ã‘ä¸å…·åˆç®¡ç†_x000d__x000a_23PF Defect management for A13 development_x000d__x000a_"/>
    <m/>
  </r>
  <r>
    <x v="0"/>
    <s v="PJ03DEF00-4314"/>
    <n v="411533"/>
    <s v="[AMFM]Unable to switch to Home screen when profile is switched from Guest user to Admin user when sound settings of &quot;AM traffic information&quot; is updated for Guest user."/>
    <s v="kpt_patil_di"/>
    <x v="13"/>
    <s v="CLOSED"/>
    <x v="855"/>
    <x v="1"/>
    <s v="Tier-2è©•ä¾¡ -&gt; æŽ¢ç´¢çš„ãƒ†ã‚¹ãƒˆ"/>
    <s v="Sound"/>
    <s v="SystemFG"/>
    <s v="UIFW"/>
    <m/>
    <m/>
    <m/>
    <m/>
    <m/>
    <m/>
    <m/>
    <m/>
    <m/>
    <m/>
    <m/>
    <m/>
    <m/>
    <m/>
    <m/>
    <m/>
    <m/>
    <m/>
    <s v="PJ03DEF00"/>
    <x v="2"/>
    <s v="software"/>
    <s v="hm_izaki_ki"/>
    <s v="23PF A13é–‹ç™ºå‘ã‘ä¸å…·åˆç®¡ç†_x000d__x000a_23PF Defect management for A13 development_x000d__x000a_"/>
    <m/>
  </r>
  <r>
    <x v="0"/>
    <s v="PJ03DEF00-4313"/>
    <n v="411532"/>
    <s v="[SPCCP] Latest &quot;Android Auto&quot; Incoming call notification shown again after accepting the call while Android projection Screen is active."/>
    <s v="kpt_reddy_ke"/>
    <x v="7"/>
    <s v="CLOSED"/>
    <x v="856"/>
    <x v="4"/>
    <s v="Tier-2è©•ä¾¡ -&gt; æŽ¢ç´¢çš„ãƒ†ã‚¹ãƒˆ"/>
    <s v="ç«¯æœ«å•é¡Œ"/>
    <m/>
    <m/>
    <m/>
    <m/>
    <m/>
    <m/>
    <m/>
    <m/>
    <m/>
    <m/>
    <m/>
    <m/>
    <m/>
    <m/>
    <m/>
    <m/>
    <m/>
    <m/>
    <m/>
    <m/>
    <s v="PJ03DEF00"/>
    <x v="2"/>
    <s v="software"/>
    <s v="hm_izaki_ki"/>
    <s v="23PF A13é–‹ç™ºå‘ã‘ä¸å…·åˆç®¡ç†_x000d__x000a_23PF Defect management for A13 development_x000d__x000a_"/>
    <m/>
  </r>
  <r>
    <x v="0"/>
    <s v="PJ03DEF00-4311"/>
    <n v="411522"/>
    <s v="[System UI] Back press is not working for &quot;Audio function is not available during a call&quot; popup of FM basic screen to Home screen when call is active"/>
    <s v="kpt_gaikwad_pr"/>
    <x v="5"/>
    <s v="CLOSED"/>
    <x v="857"/>
    <x v="1"/>
    <s v="Tier-2è©•ä¾¡ -&gt; æŽ¢ç´¢çš„ãƒ†ã‚¹ãƒˆ"/>
    <s v="UIFW"/>
    <m/>
    <m/>
    <m/>
    <m/>
    <m/>
    <m/>
    <m/>
    <m/>
    <m/>
    <m/>
    <m/>
    <m/>
    <m/>
    <m/>
    <m/>
    <m/>
    <m/>
    <m/>
    <m/>
    <m/>
    <s v="PJ03DEF00"/>
    <x v="2"/>
    <s v="software"/>
    <s v="hm_izaki_ki"/>
    <s v="23PF A13é–‹ç™ºå‘ã‘ä¸å…·åˆç®¡ç†_x000d__x000a_23PF Defect management for A13 development_x000d__x000a_"/>
    <m/>
  </r>
  <r>
    <x v="0"/>
    <s v="PJ03DEF00-4309"/>
    <n v="411393"/>
    <s v="[AMFM] FM Basic screen is displayed instead of FM Menu screen when Audio Power OFF/ON operation is done using Volume knob on FM Menu screen."/>
    <s v="kpt_gaikwad_pr"/>
    <x v="5"/>
    <s v="CLOSED"/>
    <x v="858"/>
    <x v="1"/>
    <s v="Tier-2è©•ä¾¡ -&gt; æŽ¢ç´¢çš„ãƒ†ã‚¹ãƒˆ"/>
    <m/>
    <m/>
    <m/>
    <m/>
    <m/>
    <m/>
    <m/>
    <m/>
    <m/>
    <m/>
    <m/>
    <m/>
    <m/>
    <m/>
    <m/>
    <m/>
    <m/>
    <m/>
    <m/>
    <m/>
    <m/>
    <s v="PJ03DEF00"/>
    <x v="2"/>
    <s v="software"/>
    <s v="hm_izaki_ki"/>
    <s v="23PF A13é–‹ç™ºå‘ã‘ä¸å…·åˆç®¡ç†_x000d__x000a_23PF Defect management for A13 development_x000d__x000a_"/>
    <m/>
  </r>
  <r>
    <x v="0"/>
    <s v="PJ03DEF00-3999"/>
    <n v="403184"/>
    <s v="[System UI]Unable to switch to Customization screen when user Press and hold &quot;Press &amp; Hold to Add&quot; option on MCS bar while any pop up is active"/>
    <s v="kpt_patil_di"/>
    <x v="13"/>
    <s v="CLOSED"/>
    <x v="859"/>
    <x v="1"/>
    <s v="Tier-2è©•ä¾¡ -&gt; æŽ¢ç´¢çš„ãƒ†ã‚¹ãƒˆ"/>
    <s v="UIFW"/>
    <s v="åŒä»¶_æœªå‡¦ç½®ï¼šä»•æ§˜é€šã‚Š"/>
    <m/>
    <m/>
    <m/>
    <m/>
    <m/>
    <m/>
    <m/>
    <m/>
    <m/>
    <m/>
    <m/>
    <m/>
    <m/>
    <m/>
    <m/>
    <m/>
    <m/>
    <m/>
    <m/>
    <s v="PJ03DEF00"/>
    <x v="2"/>
    <s v="software"/>
    <s v="hm_izaki_ki"/>
    <s v="23PF A13é–‹ç™ºå‘ã‘ä¸å…·åˆç®¡ç†_x000d__x000a_23PF Defect management for A13 development_x000d__x000a_"/>
    <m/>
  </r>
  <r>
    <x v="0"/>
    <s v="PJ03DEF00-3767"/>
    <n v="398830"/>
    <s v="[SPCAA] Call is switched to Android Auto &amp; FRX accept screen is not displayed when connected device is switched from HFP to Android Auto while call is in progress"/>
    <s v="kpt_rane_sh"/>
    <x v="3"/>
    <s v="CLOSED"/>
    <x v="860"/>
    <x v="1"/>
    <s v="LRT -&gt; å˜æ©Ÿèƒ½ãƒ†ã‚¹ãƒˆ"/>
    <s v="ç«¯æœ«å•é¡Œ"/>
    <m/>
    <m/>
    <m/>
    <m/>
    <m/>
    <m/>
    <m/>
    <m/>
    <m/>
    <m/>
    <m/>
    <m/>
    <m/>
    <m/>
    <m/>
    <m/>
    <m/>
    <m/>
    <m/>
    <m/>
    <s v="PJ03DEF00"/>
    <x v="2"/>
    <s v="software"/>
    <s v="hm_izaki_ki"/>
    <s v="23PF A13é–‹ç™ºå‘ã‘ä¸å…·åˆç®¡ç†_x000d__x000a_23PF Defect management for A13 development_x000d__x000a_"/>
    <m/>
  </r>
  <r>
    <x v="0"/>
    <s v="PJ03DEF00-3313"/>
    <n v="392998"/>
    <s v="[SPCPP]Battery level of connected phone continues to appear on B-zone header when phone is connected via wireless Android Auto while HFP setting is turned OFF"/>
    <s v="kpt_walke_sh"/>
    <x v="11"/>
    <s v="CLOSED"/>
    <x v="861"/>
    <x v="2"/>
    <s v="LRT -&gt; å˜æ©Ÿèƒ½ãƒ†ã‚¹ãƒˆ"/>
    <s v="UIFW"/>
    <m/>
    <m/>
    <m/>
    <m/>
    <m/>
    <m/>
    <m/>
    <m/>
    <m/>
    <m/>
    <m/>
    <m/>
    <m/>
    <m/>
    <m/>
    <m/>
    <m/>
    <m/>
    <m/>
    <m/>
    <s v="PJ03DEF00"/>
    <x v="2"/>
    <s v="software"/>
    <s v="hm_izaki_ki"/>
    <s v="23PF A13é–‹ç™ºå‘ã‘ä¸å…·åˆç®¡ç†_x000d__x000a_23PF Defect management for A13 development_x000d__x000a_"/>
    <m/>
  </r>
  <r>
    <x v="0"/>
    <s v="PJ03DEF00-3280"/>
    <n v="392669"/>
    <s v="[IVI] Not able to enable developer options setting after selecting 7 time's on build number"/>
    <s v="kpt_gunjal_ji"/>
    <x v="4"/>
    <s v="CLOSED"/>
    <x v="862"/>
    <x v="1"/>
    <s v="LRT -&gt; å˜æ©Ÿèƒ½ãƒ†ã‚¹ãƒˆ"/>
    <s v="SetupWizard"/>
    <s v="SystemFG"/>
    <s v="SystemSettings"/>
    <m/>
    <m/>
    <m/>
    <m/>
    <m/>
    <m/>
    <m/>
    <m/>
    <m/>
    <m/>
    <m/>
    <m/>
    <m/>
    <m/>
    <m/>
    <m/>
    <m/>
    <m/>
    <s v="PJ03DEF00"/>
    <x v="2"/>
    <s v="software"/>
    <s v="hm_izaki_ki"/>
    <s v="23PF A13é–‹ç™ºå‘ã‘ä¸å…·åˆç®¡ç†_x000d__x000a_23PF Defect management for A13 development_x000d__x000a_"/>
    <m/>
  </r>
  <r>
    <x v="0"/>
    <s v="PJ03DEF00-3226"/>
    <n v="392000"/>
    <s v="[BT] &quot;Change devices&quot; pop-up is not dismissed when the Android auto disclaimer screen is dismissed on disconnecting the Android auto phone"/>
    <s v="kpt_reddimalla_pr"/>
    <x v="15"/>
    <s v="CLOSED"/>
    <x v="863"/>
    <x v="2"/>
    <s v="LRT -&gt; æ©Ÿèƒ½è¤‡åˆãƒ†ã‚¹ãƒˆ"/>
    <s v="3BHA_MP_triage_to_a13other"/>
    <s v="3BHA_MP_triage_to_a13other_SWPL_approve"/>
    <m/>
    <m/>
    <m/>
    <m/>
    <m/>
    <m/>
    <m/>
    <m/>
    <m/>
    <m/>
    <m/>
    <m/>
    <m/>
    <m/>
    <m/>
    <m/>
    <m/>
    <m/>
    <m/>
    <s v="PJ03DEF00"/>
    <x v="2"/>
    <s v="software"/>
    <s v="hm_izaki_ki"/>
    <s v="23PF A13é–‹ç™ºå‘ã‘ä¸å…·åˆç®¡ç†_x000d__x000a_23PF Defect management for A13 development_x000d__x000a_"/>
    <m/>
  </r>
  <r>
    <x v="0"/>
    <s v="PJ03DEF00-2862"/>
    <n v="385253"/>
    <s v="[HAC] Amazon music template is not erased after 30 minutes when Amazon music is in pause state while Alexa Home screen is active"/>
    <s v="kpt_reddy_ke"/>
    <x v="7"/>
    <s v="CLOSED"/>
    <x v="864"/>
    <x v="2"/>
    <s v="LRT -&gt; å˜æ©Ÿèƒ½ãƒ†ã‚¹ãƒˆ"/>
    <m/>
    <m/>
    <m/>
    <m/>
    <m/>
    <m/>
    <m/>
    <m/>
    <m/>
    <m/>
    <m/>
    <m/>
    <m/>
    <m/>
    <m/>
    <m/>
    <m/>
    <m/>
    <m/>
    <m/>
    <m/>
    <s v="PJ03DEF00"/>
    <x v="2"/>
    <s v="software"/>
    <s v="hm_izaki_ki"/>
    <s v="23PF A13é–‹ç™ºå‘ã‘ä¸å…·åˆç®¡ç†_x000d__x000a_23PF Defect management for A13 development_x000d__x000a_"/>
    <m/>
  </r>
  <r>
    <x v="0"/>
    <s v="PJ03DEF00-2837"/>
    <n v="384511"/>
    <s v="[DEV]Location setting is not turning ON when Battery cycle is performed on Developer Diag screen"/>
    <s v="kpt_lucky_md"/>
    <x v="8"/>
    <s v="CLOSED"/>
    <x v="865"/>
    <x v="2"/>
    <s v="LRT -&gt; å˜æ©Ÿèƒ½ãƒ†ã‚¹ãƒˆ"/>
    <m/>
    <m/>
    <m/>
    <m/>
    <m/>
    <m/>
    <m/>
    <m/>
    <m/>
    <m/>
    <m/>
    <m/>
    <m/>
    <m/>
    <m/>
    <m/>
    <m/>
    <m/>
    <m/>
    <m/>
    <m/>
    <s v="PJ03DEF00"/>
    <x v="2"/>
    <s v="software"/>
    <s v="hm_izaki_ki"/>
    <s v="23PF A13é–‹ç™ºå‘ã‘ä¸å…·åˆç®¡ç†_x000d__x000a_23PF Defect management for A13 development_x000d__x000a_"/>
    <m/>
  </r>
  <r>
    <x v="0"/>
    <s v="PJ03DEF00-2572"/>
    <n v="380926"/>
    <s v="[DEV] ICB Screen is stuck after performing ACC cycle while Display Repro is running"/>
    <s v="kpt_rane_sh"/>
    <x v="3"/>
    <s v="CLOSED"/>
    <x v="866"/>
    <x v="0"/>
    <s v="LRT -&gt; å˜æ©Ÿèƒ½ãƒ†ã‚¹ãƒˆ"/>
    <s v="POSSIBLE_FG_ISP"/>
    <m/>
    <m/>
    <m/>
    <m/>
    <m/>
    <m/>
    <m/>
    <m/>
    <m/>
    <m/>
    <m/>
    <m/>
    <m/>
    <m/>
    <m/>
    <m/>
    <m/>
    <m/>
    <m/>
    <m/>
    <s v="PJ03DEF00"/>
    <x v="2"/>
    <s v="software"/>
    <s v="hm_izaki_ki"/>
    <s v="23PF A13é–‹ç™ºå‘ã‘ä¸å…·åˆç®¡ç†_x000d__x000a_23PF Defect management for A13 development_x000d__x000a_"/>
    <m/>
  </r>
  <r>
    <x v="0"/>
    <s v="PJ03DEF00-2070"/>
    <n v="374607"/>
    <s v="[SSR] CarPlay SIRI session is not dismissed when no command is given while initiating through SWC"/>
    <s v="kpt_patil_di"/>
    <x v="13"/>
    <s v="CLOSED"/>
    <x v="867"/>
    <x v="1"/>
    <s v="LRT -&gt; æ©Ÿèƒ½è¤‡åˆãƒ†ã‚¹ãƒˆ"/>
    <s v="ç«¯æœ«å•é¡Œ"/>
    <m/>
    <m/>
    <m/>
    <m/>
    <m/>
    <m/>
    <m/>
    <m/>
    <m/>
    <m/>
    <m/>
    <m/>
    <m/>
    <m/>
    <m/>
    <m/>
    <m/>
    <m/>
    <m/>
    <m/>
    <s v="PJ03DEF00"/>
    <x v="2"/>
    <s v="software"/>
    <s v="hm_izaki_ki"/>
    <s v="23PF A13é–‹ç™ºå‘ã‘ä¸å…·åˆç®¡ç†_x000d__x000a_23PF Defect management for A13 development_x000d__x000a_"/>
    <m/>
  </r>
  <r>
    <x v="0"/>
    <s v="PJ03DEF00-1899"/>
    <n v="372010"/>
    <s v="[RGB] Home screen with error telop message is not displayed when C_RGB_NAV_FAIL_RGB value is set to 1"/>
    <s v="kpt_tehra_ma"/>
    <x v="0"/>
    <s v="CLOSED"/>
    <x v="868"/>
    <x v="1"/>
    <s v="LRT -&gt; å˜æ©Ÿèƒ½ãƒ†ã‚¹ãƒˆ"/>
    <m/>
    <m/>
    <m/>
    <m/>
    <m/>
    <m/>
    <m/>
    <m/>
    <m/>
    <m/>
    <m/>
    <m/>
    <m/>
    <m/>
    <m/>
    <m/>
    <m/>
    <m/>
    <m/>
    <m/>
    <m/>
    <s v="PJ03DEF00"/>
    <x v="2"/>
    <s v="software"/>
    <s v="hm_izaki_ki"/>
    <s v="23PF A13é–‹ç™ºå‘ã‘ä¸å…·åˆç®¡ç†_x000d__x000a_23PF Defect management for A13 development_x000d__x000a_"/>
    <m/>
  </r>
  <r>
    <x v="0"/>
    <s v="PJ03DEF00-1868"/>
    <n v="371681"/>
    <s v="[åŒä»¶#PJ03DEF00-1763][VEEAP] Track Up operation is not working when user press &quot;Track up&quot; on Vendor Extension app while Android Auto is active"/>
    <s v="kpt_reddy_ke"/>
    <x v="7"/>
    <s v="CLOSED"/>
    <x v="869"/>
    <x v="1"/>
    <s v="LRT -&gt; å˜æ©Ÿèƒ½ãƒ†ã‚¹ãƒˆ"/>
    <m/>
    <m/>
    <m/>
    <m/>
    <m/>
    <m/>
    <m/>
    <m/>
    <m/>
    <m/>
    <m/>
    <m/>
    <m/>
    <m/>
    <m/>
    <m/>
    <m/>
    <m/>
    <m/>
    <m/>
    <m/>
    <s v="PJ03DEF00"/>
    <x v="2"/>
    <s v="software"/>
    <s v="hm_izaki_ki"/>
    <s v="23PF A13é–‹ç™ºå‘ã‘ä¸å…·åˆç®¡ç†_x000d__x000a_23PF Defect management for A13 development_x000d__x000a_"/>
    <m/>
  </r>
  <r>
    <x v="0"/>
    <s v="PJ03DEF00-1557"/>
    <n v="367956"/>
    <s v="[HFT] &quot;Ringtone&quot; option in Phone Menu is disabled and shows &quot;Ringtone not supported on connected phone&quot; when selected."/>
    <s v="kpt_gunjal_ji"/>
    <x v="4"/>
    <s v="CLOSED"/>
    <x v="870"/>
    <x v="3"/>
    <s v="LRT -&gt; å˜æ©Ÿèƒ½ãƒ†ã‚¹ãƒˆ"/>
    <s v="DEF_RelæŠ•å…¥æ¸ˆã¿"/>
    <m/>
    <m/>
    <m/>
    <m/>
    <m/>
    <m/>
    <m/>
    <m/>
    <m/>
    <m/>
    <m/>
    <m/>
    <m/>
    <m/>
    <m/>
    <m/>
    <m/>
    <m/>
    <m/>
    <m/>
    <s v="PJ03DEF00"/>
    <x v="2"/>
    <s v="software"/>
    <s v="hm_izaki_ki"/>
    <s v="23PF A13é–‹ç™ºå‘ã‘ä¸å…·åˆç®¡ç†_x000d__x000a_23PF Defect management for A13 development_x000d__x000a_"/>
    <m/>
  </r>
  <r>
    <x v="0"/>
    <s v="PJ03DEF00-991"/>
    <n v="358964"/>
    <s v="[BZA] Incoming text notification is not displayed when SMS is send from remote phone to Bluetooth Connected phone"/>
    <s v="kpt_walke_sh"/>
    <x v="11"/>
    <s v="CLOSED"/>
    <x v="871"/>
    <x v="1"/>
    <s v="LRT -&gt; å˜æ©Ÿèƒ½ãƒ†ã‚¹ãƒˆ"/>
    <s v="T20W"/>
    <s v="UIFW"/>
    <m/>
    <m/>
    <m/>
    <m/>
    <m/>
    <m/>
    <m/>
    <m/>
    <m/>
    <m/>
    <m/>
    <m/>
    <m/>
    <m/>
    <m/>
    <m/>
    <m/>
    <m/>
    <m/>
    <s v="PJ03DEF00"/>
    <x v="2"/>
    <s v="software"/>
    <s v="hm_izaki_ki"/>
    <s v="23PF A13é–‹ç™ºå‘ã‘ä¸å…·åˆç®¡ç†_x000d__x000a_23PF Defect management for A13 development_x000d__x000a_"/>
    <m/>
  </r>
  <r>
    <x v="0"/>
    <s v="PJ03DEF00-982"/>
    <n v="358881"/>
    <s v="[HED] USB device name is not displayed in notification list when USB is connected to ICB"/>
    <s v="kpt_reddy_ke"/>
    <x v="7"/>
    <s v="CLOSED"/>
    <x v="872"/>
    <x v="2"/>
    <s v="LRT -&gt; æ©Ÿèƒ½è¤‡åˆãƒ†ã‚¹ãƒˆ"/>
    <s v="UIFW"/>
    <m/>
    <m/>
    <m/>
    <m/>
    <m/>
    <m/>
    <m/>
    <m/>
    <m/>
    <m/>
    <m/>
    <m/>
    <m/>
    <m/>
    <m/>
    <m/>
    <m/>
    <m/>
    <m/>
    <m/>
    <s v="PJ03DEF00"/>
    <x v="2"/>
    <s v="software"/>
    <s v="hm_izaki_ki"/>
    <s v="23PF A13é–‹ç™ºå‘ã‘ä¸å…·åˆç®¡ç†_x000d__x000a_23PF Defect management for A13 development_x000d__x000a_"/>
    <m/>
  </r>
  <r>
    <x v="0"/>
    <s v="PJ03DEF00-787"/>
    <n v="354687"/>
    <s v="[SYSE]Makers Log is not Exported From ICB  by 'adb pull' command"/>
    <s v="kpt_reddy_ke"/>
    <x v="7"/>
    <s v="CLOSED"/>
    <x v="873"/>
    <x v="1"/>
    <s v="LRT -&gt; å˜æ©Ÿèƒ½ãƒ†ã‚¹ãƒˆ"/>
    <s v="DEF_RelæŠ•å…¥æ¸ˆã¿"/>
    <s v="SystemFG-Common"/>
    <m/>
    <m/>
    <m/>
    <m/>
    <m/>
    <m/>
    <m/>
    <m/>
    <m/>
    <m/>
    <m/>
    <m/>
    <m/>
    <m/>
    <m/>
    <m/>
    <m/>
    <m/>
    <m/>
    <s v="PJ03DEF00"/>
    <x v="2"/>
    <s v="software"/>
    <s v="hm_izaki_ki"/>
    <s v="23PF A13é–‹ç™ºå‘ã‘ä¸å…·åˆç®¡ç†_x000d__x000a_23PF Defect management for A13 development_x000d__x000a_"/>
    <m/>
  </r>
  <r>
    <x v="0"/>
    <s v="PJ03DEF00-508"/>
    <n v="351331"/>
    <s v="[DD] User selection screen is not restricted when Driver Restriction is Applied"/>
    <s v="kpt_patil_di"/>
    <x v="13"/>
    <s v="CLOSED"/>
    <x v="874"/>
    <x v="1"/>
    <s v="LRT -&gt; æ©Ÿèƒ½è¤‡åˆãƒ†ã‚¹ãƒˆ"/>
    <s v="UIFW"/>
    <m/>
    <m/>
    <m/>
    <m/>
    <m/>
    <m/>
    <m/>
    <m/>
    <m/>
    <m/>
    <m/>
    <m/>
    <m/>
    <m/>
    <m/>
    <m/>
    <m/>
    <m/>
    <m/>
    <m/>
    <s v="PJ03DEF00"/>
    <x v="2"/>
    <s v="software"/>
    <s v="hm_izaki_ki"/>
    <s v="23PF A13é–‹ç™ºå‘ã‘ä¸å…·åˆç®¡ç†_x000d__x000a_23PF Defect management for A13 development_x000d__x000a_"/>
    <m/>
  </r>
  <r>
    <x v="0"/>
    <s v="PJ03DEF00-507"/>
    <n v="351330"/>
    <s v="[DD] User selection screen is not restricted when Driver Restriction is Applied"/>
    <s v="kpt_patil_di"/>
    <x v="13"/>
    <s v="CLOSED"/>
    <x v="875"/>
    <x v="2"/>
    <s v="LRT"/>
    <m/>
    <m/>
    <m/>
    <m/>
    <m/>
    <m/>
    <m/>
    <m/>
    <m/>
    <m/>
    <m/>
    <m/>
    <m/>
    <m/>
    <m/>
    <m/>
    <m/>
    <m/>
    <m/>
    <m/>
    <m/>
    <s v="PJ03DEF00"/>
    <x v="2"/>
    <s v="software"/>
    <s v="hm_izaki_ki"/>
    <s v="23PF A13é–‹ç™ºå‘ã‘ä¸å…·åˆç®¡ç†_x000d__x000a_23PF Defect management for A13 development_x000d__x000a_"/>
    <m/>
  </r>
  <r>
    <x v="0"/>
    <s v="PJ03DEF00-506"/>
    <n v="351327"/>
    <s v="[DD] User selection screen is not restricted when Driver Restriction is Applied"/>
    <s v="kpt_patil_di"/>
    <x v="13"/>
    <s v="CLOSED"/>
    <x v="876"/>
    <x v="2"/>
    <s v="LRT -&gt; æ©Ÿèƒ½è¤‡åˆãƒ†ã‚¹ãƒˆ"/>
    <m/>
    <m/>
    <m/>
    <m/>
    <m/>
    <m/>
    <m/>
    <m/>
    <m/>
    <m/>
    <m/>
    <m/>
    <m/>
    <m/>
    <m/>
    <m/>
    <m/>
    <m/>
    <m/>
    <m/>
    <m/>
    <s v="PJ03DEF00"/>
    <x v="2"/>
    <s v="software"/>
    <s v="hm_izaki_ki"/>
    <s v="23PF A13é–‹ç™ºå‘ã‘ä¸å…·åˆç®¡ç†_x000d__x000a_23PF Defect management for A13 development_x000d__x000a_"/>
    <m/>
  </r>
  <r>
    <x v="0"/>
    <s v="PJ03DEF00-454"/>
    <n v="350665"/>
    <s v="[INL] Rear camera image is displayed when Reverse gear is engaged over Inline diagnosis Screen"/>
    <s v="hm_esaka_sh"/>
    <x v="4"/>
    <s v="CLOSED"/>
    <x v="877"/>
    <x v="3"/>
    <s v="LRT -&gt; æ©Ÿèƒ½è¤‡åˆãƒ†ã‚¹ãƒˆ"/>
    <m/>
    <m/>
    <m/>
    <m/>
    <m/>
    <m/>
    <m/>
    <m/>
    <m/>
    <m/>
    <m/>
    <m/>
    <m/>
    <m/>
    <m/>
    <m/>
    <m/>
    <m/>
    <m/>
    <m/>
    <m/>
    <s v="PJ03DEF00"/>
    <x v="2"/>
    <s v="software"/>
    <s v="hm_izaki_ki"/>
    <s v="23PF A13é–‹ç™ºå‘ã‘ä¸å…·åˆç®¡ç†_x000d__x000a_23PF Defect management for A13 development_x000d__x000a_"/>
    <m/>
  </r>
  <r>
    <x v="0"/>
    <s v="PJ03DEF00-373"/>
    <n v="349844"/>
    <s v="[HFT] Call is not getting placed from favorite Contact shortcut registered on the HOME screen"/>
    <s v="kpt_reddy_ke"/>
    <x v="7"/>
    <s v="CLOSED"/>
    <x v="878"/>
    <x v="1"/>
    <s v="LRT -&gt; å˜æ©Ÿèƒ½ãƒ†ã‚¹ãƒˆ"/>
    <s v="UIFW"/>
    <m/>
    <m/>
    <m/>
    <m/>
    <m/>
    <m/>
    <m/>
    <m/>
    <m/>
    <m/>
    <m/>
    <m/>
    <m/>
    <m/>
    <m/>
    <m/>
    <m/>
    <m/>
    <m/>
    <m/>
    <s v="PJ03DEF00"/>
    <x v="2"/>
    <s v="software"/>
    <s v="hm_izaki_ki"/>
    <s v="23PF A13é–‹ç™ºå‘ã‘ä¸å…·åˆç®¡ç†_x000d__x000a_23PF Defect management for A13 development_x000d__x000a_"/>
    <m/>
  </r>
  <r>
    <x v="0"/>
    <s v="PJ03DEF00-361"/>
    <n v="349572"/>
    <s v="[SUW] Add User name Screen jumps back to the same screen when Next is selected for the first time and 2nd time onwards it jumps to Welcome and Language Selection Screen"/>
    <s v="kpt_tehra_ma"/>
    <x v="0"/>
    <s v="CLOSED"/>
    <x v="879"/>
    <x v="1"/>
    <s v="LRT -&gt; å˜æ©Ÿèƒ½ãƒ†ã‚¹ãƒˆ"/>
    <s v="SetupWizard"/>
    <s v="SystemFG"/>
    <s v="SystemFG-SystemApp"/>
    <m/>
    <m/>
    <m/>
    <m/>
    <m/>
    <m/>
    <m/>
    <m/>
    <m/>
    <m/>
    <m/>
    <m/>
    <m/>
    <m/>
    <m/>
    <m/>
    <m/>
    <m/>
    <s v="PJ03DEF00"/>
    <x v="2"/>
    <s v="software"/>
    <s v="hm_izaki_ki"/>
    <s v="23PF A13é–‹ç™ºå‘ã‘ä¸å…·åˆç®¡ç†_x000d__x000a_23PF Defect management for A13 development_x000d__x000a_"/>
    <m/>
  </r>
  <r>
    <x v="0"/>
    <s v="PJ03DEF00-333"/>
    <n v="348809"/>
    <s v="[MCS]Spotify application is not displayed in MCS setting customization screen."/>
    <s v="kpt_tehra_ma"/>
    <x v="0"/>
    <s v="CLOSED"/>
    <x v="880"/>
    <x v="1"/>
    <s v="LRT -&gt; å˜æ©Ÿèƒ½ãƒ†ã‚¹ãƒˆ"/>
    <s v="UIFW"/>
    <m/>
    <m/>
    <m/>
    <m/>
    <m/>
    <m/>
    <m/>
    <m/>
    <m/>
    <m/>
    <m/>
    <m/>
    <m/>
    <m/>
    <m/>
    <m/>
    <m/>
    <m/>
    <m/>
    <m/>
    <s v="PJ03DEF00"/>
    <x v="2"/>
    <s v="software"/>
    <s v="hm_izaki_ki"/>
    <s v="23PF A13é–‹ç™ºå‘ã‘ä¸å…·åˆç®¡ç†_x000d__x000a_23PF Defect management for A13 development_x000d__x000a_"/>
    <m/>
  </r>
  <r>
    <x v="0"/>
    <s v="PJ02DEF01-6715"/>
    <n v="337731"/>
    <s v="[HondaLink] Unable to connect to server Pop-up is not displayed on A-zone when outgoing call is terminated from ICB"/>
    <s v="kpt_tehra_ma"/>
    <x v="0"/>
    <s v="CLOSED"/>
    <x v="881"/>
    <x v="2"/>
    <s v="LRT -&gt; æ©Ÿèƒ½è¤‡åˆãƒ†ã‚¹ãƒˆ"/>
    <s v="A12OSV_SU2024-1_MIC_STEP1"/>
    <s v="A12OSV_triage_SU2024-1"/>
    <s v="PJ03DEF00æ¨ªå±•æ¸ˆ"/>
    <s v="Sãƒ–ãƒ©ãƒ³ãƒåˆ†å²å‰devæŠ•å…¥"/>
    <m/>
    <m/>
    <m/>
    <m/>
    <m/>
    <m/>
    <m/>
    <m/>
    <m/>
    <m/>
    <m/>
    <m/>
    <m/>
    <m/>
    <m/>
    <m/>
    <m/>
    <s v="PJ02DEF01"/>
    <x v="3"/>
    <s v="software"/>
    <s v="hm_izaki_ki"/>
    <s v="23PF A12é–‹ç™ºå‘ã‘ä¸å…·åˆç®¡ç†_x000d__x000a_23PF Defect management for A12 development_x000d__x000a_"/>
    <m/>
  </r>
  <r>
    <x v="0"/>
    <s v="PJ02DEF01-3505"/>
    <n v="297693"/>
    <s v="[HAC] CarPlay Projection screen is not displayed in background when Alexa is initiated"/>
    <s v="kpt_thombare_ap"/>
    <x v="9"/>
    <s v="CLOSED"/>
    <x v="882"/>
    <x v="2"/>
    <s v="LRT -&gt; æ©Ÿèƒ½è¤‡åˆãƒ†ã‚¹ãƒˆ"/>
    <s v="INCP"/>
    <m/>
    <m/>
    <m/>
    <m/>
    <m/>
    <m/>
    <m/>
    <m/>
    <m/>
    <m/>
    <m/>
    <m/>
    <m/>
    <m/>
    <m/>
    <m/>
    <m/>
    <m/>
    <m/>
    <m/>
    <s v="PJ02DEF01"/>
    <x v="3"/>
    <s v="software"/>
    <s v="hm_izaki_ki"/>
    <s v="23PF A12é–‹ç™ºå‘ã‘ä¸å…·åˆç®¡ç†_x000d__x000a_23PF Defect management for A12 development_x000d__x000a_"/>
    <m/>
  </r>
  <r>
    <x v="1"/>
    <s v="IVIKPIT-1881"/>
    <n v="418968"/>
    <s v="[R1311] SR-110401-Sound-01 TC review"/>
    <s v="kpt_reddy_ke"/>
    <x v="7"/>
    <s v="CLOSED"/>
    <x v="883"/>
    <x v="5"/>
    <m/>
    <m/>
    <m/>
    <m/>
    <m/>
    <m/>
    <m/>
    <m/>
    <m/>
    <m/>
    <m/>
    <m/>
    <m/>
    <m/>
    <m/>
    <m/>
    <m/>
    <m/>
    <m/>
    <m/>
    <m/>
    <m/>
    <s v="IVIKPIT"/>
    <x v="4"/>
    <s v="software"/>
    <s v="hm_esaka_sh"/>
    <m/>
    <m/>
  </r>
  <r>
    <x v="1"/>
    <s v="IVIKPIT-1859"/>
    <n v="417434"/>
    <s v="[R1311] SR-200200-DealerDiag-05 TC Review"/>
    <s v="kpt_reddy_ke"/>
    <x v="7"/>
    <s v="CLOSED"/>
    <x v="884"/>
    <x v="5"/>
    <m/>
    <m/>
    <m/>
    <m/>
    <m/>
    <m/>
    <m/>
    <m/>
    <m/>
    <m/>
    <m/>
    <m/>
    <m/>
    <m/>
    <m/>
    <m/>
    <m/>
    <m/>
    <m/>
    <m/>
    <m/>
    <m/>
    <s v="IVIKPIT"/>
    <x v="4"/>
    <s v="software"/>
    <s v="hm_esaka_sh"/>
    <m/>
    <m/>
  </r>
  <r>
    <x v="1"/>
    <s v="IVIKPIT-1858"/>
    <n v="417433"/>
    <s v="[R1311] SR-200200-DealerDiag-30 TC Review"/>
    <s v="kpt_reddy_ke"/>
    <x v="7"/>
    <s v="CLOSED"/>
    <x v="884"/>
    <x v="5"/>
    <m/>
    <m/>
    <m/>
    <m/>
    <m/>
    <m/>
    <m/>
    <m/>
    <m/>
    <m/>
    <m/>
    <m/>
    <m/>
    <m/>
    <m/>
    <m/>
    <m/>
    <m/>
    <m/>
    <m/>
    <m/>
    <m/>
    <s v="IVIKPIT"/>
    <x v="4"/>
    <s v="software"/>
    <s v="hm_esaka_sh"/>
    <m/>
    <m/>
  </r>
  <r>
    <x v="1"/>
    <s v="IVIKPIT-1857"/>
    <n v="417432"/>
    <s v="[R1311] SR-200100-InlineMCAN-04 TC Review"/>
    <s v="kpt_reddy_ke"/>
    <x v="7"/>
    <s v="CLOSED"/>
    <x v="884"/>
    <x v="5"/>
    <m/>
    <m/>
    <m/>
    <m/>
    <m/>
    <m/>
    <m/>
    <m/>
    <m/>
    <m/>
    <m/>
    <m/>
    <m/>
    <m/>
    <m/>
    <m/>
    <m/>
    <m/>
    <m/>
    <m/>
    <m/>
    <m/>
    <s v="IVIKPIT"/>
    <x v="4"/>
    <s v="software"/>
    <s v="hm_esaka_sh"/>
    <m/>
    <m/>
  </r>
  <r>
    <x v="1"/>
    <s v="IVIKPIT-1856"/>
    <n v="417431"/>
    <s v="[R1311] SR-200100-InlineEthernet-27 TC Review"/>
    <s v="kpt_reddy_ke"/>
    <x v="7"/>
    <s v="CLOSED"/>
    <x v="884"/>
    <x v="5"/>
    <m/>
    <m/>
    <m/>
    <m/>
    <m/>
    <m/>
    <m/>
    <m/>
    <m/>
    <m/>
    <m/>
    <m/>
    <m/>
    <m/>
    <m/>
    <m/>
    <m/>
    <m/>
    <m/>
    <m/>
    <m/>
    <m/>
    <s v="IVIKPIT"/>
    <x v="4"/>
    <s v="software"/>
    <s v="hm_esaka_sh"/>
    <m/>
    <m/>
  </r>
  <r>
    <x v="1"/>
    <s v="IVIKPIT-1855"/>
    <n v="417430"/>
    <s v="[R1311] SR-200200-DealerDiag-113 TC Review"/>
    <s v="kpt_reddy_ke"/>
    <x v="7"/>
    <s v="CLOSED"/>
    <x v="884"/>
    <x v="5"/>
    <m/>
    <m/>
    <m/>
    <m/>
    <m/>
    <m/>
    <m/>
    <m/>
    <m/>
    <m/>
    <m/>
    <m/>
    <m/>
    <m/>
    <m/>
    <m/>
    <m/>
    <m/>
    <m/>
    <m/>
    <m/>
    <m/>
    <s v="IVIKPIT"/>
    <x v="4"/>
    <s v="software"/>
    <s v="hm_esaka_sh"/>
    <m/>
    <m/>
  </r>
  <r>
    <x v="1"/>
    <s v="IVIKPIT-1854"/>
    <n v="417429"/>
    <s v="[R1311] SR-200200-DealerDiag-112 TC Review"/>
    <s v="kpt_reddy_ke"/>
    <x v="7"/>
    <s v="CLOSED"/>
    <x v="884"/>
    <x v="5"/>
    <m/>
    <m/>
    <m/>
    <m/>
    <m/>
    <m/>
    <m/>
    <m/>
    <m/>
    <m/>
    <m/>
    <m/>
    <m/>
    <m/>
    <m/>
    <m/>
    <m/>
    <m/>
    <m/>
    <m/>
    <m/>
    <m/>
    <s v="IVIKPIT"/>
    <x v="4"/>
    <s v="software"/>
    <s v="hm_esaka_sh"/>
    <m/>
    <m/>
  </r>
  <r>
    <x v="1"/>
    <s v="IVIKPIT-1746"/>
    <n v="398012"/>
    <s v="[R1309] SR-090200-IVISettings-01 TC Review"/>
    <s v="kpt_tehra_ma"/>
    <x v="0"/>
    <s v="CLOSED"/>
    <x v="885"/>
    <x v="5"/>
    <m/>
    <m/>
    <m/>
    <m/>
    <m/>
    <m/>
    <m/>
    <m/>
    <m/>
    <m/>
    <m/>
    <m/>
    <m/>
    <m/>
    <m/>
    <m/>
    <m/>
    <m/>
    <m/>
    <m/>
    <m/>
    <m/>
    <s v="IVIKPIT"/>
    <x v="4"/>
    <s v="software"/>
    <s v="hm_esaka_sh"/>
    <m/>
    <m/>
  </r>
  <r>
    <x v="2"/>
    <m/>
    <m/>
    <m/>
    <m/>
    <x v="17"/>
    <m/>
    <x v="886"/>
    <x v="5"/>
    <m/>
    <m/>
    <m/>
    <m/>
    <m/>
    <m/>
    <m/>
    <m/>
    <m/>
    <m/>
    <m/>
    <m/>
    <m/>
    <m/>
    <m/>
    <m/>
    <m/>
    <m/>
    <m/>
    <m/>
    <m/>
    <m/>
    <m/>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27F97-4829-4003-806F-82BDF3EBA3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27" firstHeaderRow="1" firstDataRow="5" firstDataCol="1" rowPageCount="2" colPageCount="1"/>
  <pivotFields count="40">
    <pivotField axis="axisPage" multipleItemSelectionAllowed="1" showAll="0">
      <items count="4">
        <item x="0"/>
        <item h="1" x="1"/>
        <item x="2"/>
        <item t="default"/>
      </items>
    </pivotField>
    <pivotField showAll="0"/>
    <pivotField showAll="0"/>
    <pivotField showAll="0"/>
    <pivotField showAll="0"/>
    <pivotField axis="axisRow" showAll="0">
      <items count="19">
        <item x="2"/>
        <item x="10"/>
        <item x="5"/>
        <item x="4"/>
        <item x="1"/>
        <item x="8"/>
        <item x="6"/>
        <item x="14"/>
        <item x="13"/>
        <item x="12"/>
        <item x="16"/>
        <item x="3"/>
        <item x="15"/>
        <item x="7"/>
        <item x="0"/>
        <item x="9"/>
        <item x="11"/>
        <item x="17"/>
        <item t="default"/>
      </items>
    </pivotField>
    <pivotField showAll="0"/>
    <pivotField axis="axisCol" dataField="1" showAll="0">
      <items count="888">
        <item x="882"/>
        <item x="881"/>
        <item x="880"/>
        <item x="879"/>
        <item x="878"/>
        <item x="877"/>
        <item x="876"/>
        <item x="875"/>
        <item x="874"/>
        <item x="873"/>
        <item x="872"/>
        <item x="871"/>
        <item x="870"/>
        <item x="869"/>
        <item x="868"/>
        <item x="867"/>
        <item x="866"/>
        <item x="865"/>
        <item x="864"/>
        <item x="863"/>
        <item x="862"/>
        <item x="861"/>
        <item x="885"/>
        <item x="860"/>
        <item x="859"/>
        <item x="858"/>
        <item x="857"/>
        <item x="856"/>
        <item x="855"/>
        <item x="854"/>
        <item x="853"/>
        <item x="852"/>
        <item x="851"/>
        <item x="884"/>
        <item x="883"/>
        <item x="850"/>
        <item x="849"/>
        <item x="848"/>
        <item x="847"/>
        <item x="846"/>
        <item x="845"/>
        <item x="844"/>
        <item x="762"/>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61"/>
        <item x="760"/>
        <item x="759"/>
        <item x="758"/>
        <item x="757"/>
        <item x="756"/>
        <item x="755"/>
        <item x="754"/>
        <item x="753"/>
        <item x="752"/>
        <item x="751"/>
        <item x="750"/>
        <item x="749"/>
        <item x="748"/>
        <item x="747"/>
        <item x="798"/>
        <item x="746"/>
        <item x="745"/>
        <item x="744"/>
        <item x="743"/>
        <item x="742"/>
        <item x="741"/>
        <item x="740"/>
        <item x="739"/>
        <item x="738"/>
        <item x="737"/>
        <item x="736"/>
        <item x="735"/>
        <item x="797"/>
        <item x="734"/>
        <item x="733"/>
        <item x="732"/>
        <item x="731"/>
        <item x="730"/>
        <item x="729"/>
        <item x="728"/>
        <item x="727"/>
        <item x="796"/>
        <item x="795"/>
        <item x="726"/>
        <item x="725"/>
        <item x="794"/>
        <item x="724"/>
        <item x="723"/>
        <item x="722"/>
        <item x="721"/>
        <item x="720"/>
        <item x="717"/>
        <item x="793"/>
        <item x="719"/>
        <item x="718"/>
        <item x="792"/>
        <item x="716"/>
        <item x="715"/>
        <item x="714"/>
        <item x="713"/>
        <item x="712"/>
        <item x="711"/>
        <item x="710"/>
        <item x="709"/>
        <item x="708"/>
        <item x="707"/>
        <item x="706"/>
        <item x="705"/>
        <item x="791"/>
        <item x="704"/>
        <item x="790"/>
        <item x="703"/>
        <item x="789"/>
        <item x="702"/>
        <item x="701"/>
        <item x="788"/>
        <item x="700"/>
        <item x="787"/>
        <item x="698"/>
        <item x="699"/>
        <item x="697"/>
        <item x="696"/>
        <item x="695"/>
        <item x="694"/>
        <item x="693"/>
        <item x="692"/>
        <item x="786"/>
        <item x="785"/>
        <item x="691"/>
        <item x="690"/>
        <item x="689"/>
        <item x="688"/>
        <item x="687"/>
        <item x="686"/>
        <item x="685"/>
        <item x="684"/>
        <item x="683"/>
        <item x="784"/>
        <item x="679"/>
        <item x="682"/>
        <item x="681"/>
        <item x="680"/>
        <item x="678"/>
        <item x="677"/>
        <item x="676"/>
        <item x="675"/>
        <item x="674"/>
        <item x="673"/>
        <item x="672"/>
        <item x="671"/>
        <item x="670"/>
        <item x="783"/>
        <item x="669"/>
        <item x="782"/>
        <item x="781"/>
        <item x="780"/>
        <item x="779"/>
        <item x="778"/>
        <item x="777"/>
        <item x="668"/>
        <item x="667"/>
        <item x="666"/>
        <item x="665"/>
        <item x="776"/>
        <item x="664"/>
        <item x="663"/>
        <item x="775"/>
        <item x="774"/>
        <item x="662"/>
        <item x="661"/>
        <item x="773"/>
        <item x="772"/>
        <item x="771"/>
        <item x="660"/>
        <item x="770"/>
        <item x="659"/>
        <item x="658"/>
        <item x="657"/>
        <item x="656"/>
        <item x="655"/>
        <item x="654"/>
        <item x="653"/>
        <item x="652"/>
        <item x="651"/>
        <item x="650"/>
        <item x="649"/>
        <item x="648"/>
        <item x="769"/>
        <item x="647"/>
        <item x="646"/>
        <item x="645"/>
        <item x="644"/>
        <item x="643"/>
        <item x="642"/>
        <item x="768"/>
        <item x="641"/>
        <item x="767"/>
        <item x="640"/>
        <item x="639"/>
        <item x="766"/>
        <item x="638"/>
        <item x="637"/>
        <item x="636"/>
        <item x="765"/>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81"/>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06"/>
        <item x="405"/>
        <item x="410"/>
        <item x="409"/>
        <item x="408"/>
        <item x="407"/>
        <item x="404"/>
        <item x="403"/>
        <item x="402"/>
        <item x="401"/>
        <item x="400"/>
        <item x="399"/>
        <item x="398"/>
        <item x="397"/>
        <item x="396"/>
        <item x="395"/>
        <item x="394"/>
        <item x="393"/>
        <item x="392"/>
        <item x="391"/>
        <item x="390"/>
        <item x="389"/>
        <item x="388"/>
        <item x="387"/>
        <item x="386"/>
        <item x="385"/>
        <item x="384"/>
        <item x="383"/>
        <item x="382"/>
        <item x="381"/>
        <item x="380"/>
        <item x="80"/>
        <item x="79"/>
        <item x="78"/>
        <item x="77"/>
        <item x="76"/>
        <item x="75"/>
        <item x="74"/>
        <item x="73"/>
        <item x="72"/>
        <item x="71"/>
        <item x="70"/>
        <item x="69"/>
        <item x="68"/>
        <item x="67"/>
        <item x="66"/>
        <item x="65"/>
        <item x="64"/>
        <item x="63"/>
        <item x="62"/>
        <item x="61"/>
        <item x="60"/>
        <item x="764"/>
        <item x="59"/>
        <item x="58"/>
        <item x="57"/>
        <item x="56"/>
        <item x="55"/>
        <item x="54"/>
        <item x="53"/>
        <item x="52"/>
        <item x="51"/>
        <item x="50"/>
        <item x="49"/>
        <item x="48"/>
        <item x="47"/>
        <item x="46"/>
        <item x="45"/>
        <item x="44"/>
        <item x="43"/>
        <item x="42"/>
        <item x="41"/>
        <item x="40"/>
        <item x="39"/>
        <item x="763"/>
        <item x="38"/>
        <item x="37"/>
        <item x="36"/>
        <item x="35"/>
        <item x="34"/>
        <item x="33"/>
        <item x="32"/>
        <item x="31"/>
        <item x="30"/>
        <item x="29"/>
        <item x="28"/>
        <item x="27"/>
        <item x="26"/>
        <item x="25"/>
        <item x="24"/>
        <item x="23"/>
        <item x="22"/>
        <item x="21"/>
        <item x="20"/>
        <item x="19"/>
        <item x="18"/>
        <item x="17"/>
        <item x="16"/>
        <item x="15"/>
        <item x="14"/>
        <item x="13"/>
        <item x="12"/>
        <item x="379"/>
        <item x="11"/>
        <item x="10"/>
        <item x="9"/>
        <item x="378"/>
        <item x="8"/>
        <item x="7"/>
        <item x="6"/>
        <item x="377"/>
        <item x="5"/>
        <item x="376"/>
        <item x="4"/>
        <item x="375"/>
        <item x="3"/>
        <item x="2"/>
        <item x="1"/>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0"/>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7">
        <item h="1" x="4"/>
        <item x="3"/>
        <item x="2"/>
        <item x="1"/>
        <item x="0"/>
        <item x="5"/>
        <item t="default"/>
      </items>
    </pivotField>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5"/>
  </rowFields>
  <rowItems count="19">
    <i>
      <x/>
    </i>
    <i>
      <x v="1"/>
    </i>
    <i>
      <x v="2"/>
    </i>
    <i>
      <x v="3"/>
    </i>
    <i>
      <x v="4"/>
    </i>
    <i>
      <x v="5"/>
    </i>
    <i>
      <x v="6"/>
    </i>
    <i>
      <x v="7"/>
    </i>
    <i>
      <x v="8"/>
    </i>
    <i>
      <x v="9"/>
    </i>
    <i>
      <x v="10"/>
    </i>
    <i>
      <x v="11"/>
    </i>
    <i>
      <x v="12"/>
    </i>
    <i>
      <x v="13"/>
    </i>
    <i>
      <x v="14"/>
    </i>
    <i>
      <x v="15"/>
    </i>
    <i>
      <x v="16"/>
    </i>
    <i>
      <x v="17"/>
    </i>
    <i t="grand">
      <x/>
    </i>
  </rowItems>
  <colFields count="4">
    <field x="39"/>
    <field x="38"/>
    <field x="37"/>
    <field x="7"/>
  </colFields>
  <colItems count="6">
    <i>
      <x/>
    </i>
    <i>
      <x v="1"/>
    </i>
    <i>
      <x v="2"/>
    </i>
    <i>
      <x v="3"/>
    </i>
    <i>
      <x v="4"/>
    </i>
    <i t="grand">
      <x/>
    </i>
  </colItems>
  <pageFields count="2">
    <pageField fld="32" hier="-1"/>
    <pageField fld="0" hier="-1"/>
  </pageFields>
  <dataFields count="1">
    <dataField name="Count of Created"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4470D-9198-47BF-A5B6-A0FD081EEF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4" firstHeaderRow="1" firstDataRow="5" firstDataCol="1" rowPageCount="1" colPageCount="1"/>
  <pivotFields count="40">
    <pivotField showAll="0"/>
    <pivotField showAll="0"/>
    <pivotField showAll="0"/>
    <pivotField showAll="0"/>
    <pivotField showAll="0"/>
    <pivotField axis="axisRow" showAll="0">
      <items count="19">
        <item x="2"/>
        <item x="10"/>
        <item x="5"/>
        <item x="4"/>
        <item x="1"/>
        <item x="8"/>
        <item x="6"/>
        <item x="14"/>
        <item x="13"/>
        <item x="12"/>
        <item x="16"/>
        <item x="3"/>
        <item x="15"/>
        <item x="7"/>
        <item x="0"/>
        <item x="9"/>
        <item x="11"/>
        <item x="17"/>
        <item t="default"/>
      </items>
    </pivotField>
    <pivotField showAll="0"/>
    <pivotField axis="axisCol" dataField="1" showAll="0">
      <items count="888">
        <item x="882"/>
        <item x="881"/>
        <item x="880"/>
        <item x="879"/>
        <item x="878"/>
        <item x="877"/>
        <item x="876"/>
        <item x="875"/>
        <item x="874"/>
        <item x="873"/>
        <item x="872"/>
        <item x="871"/>
        <item x="870"/>
        <item x="869"/>
        <item x="868"/>
        <item x="867"/>
        <item x="866"/>
        <item x="865"/>
        <item x="864"/>
        <item x="863"/>
        <item x="862"/>
        <item x="861"/>
        <item x="885"/>
        <item x="860"/>
        <item x="859"/>
        <item x="858"/>
        <item x="857"/>
        <item x="856"/>
        <item x="855"/>
        <item x="854"/>
        <item x="853"/>
        <item x="852"/>
        <item x="851"/>
        <item x="884"/>
        <item x="883"/>
        <item x="850"/>
        <item x="849"/>
        <item x="848"/>
        <item x="847"/>
        <item x="846"/>
        <item x="845"/>
        <item x="844"/>
        <item x="762"/>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61"/>
        <item x="760"/>
        <item x="759"/>
        <item x="758"/>
        <item x="757"/>
        <item x="756"/>
        <item x="755"/>
        <item x="754"/>
        <item x="753"/>
        <item x="752"/>
        <item x="751"/>
        <item x="750"/>
        <item x="749"/>
        <item x="748"/>
        <item x="747"/>
        <item x="798"/>
        <item x="746"/>
        <item x="745"/>
        <item x="744"/>
        <item x="743"/>
        <item x="742"/>
        <item x="741"/>
        <item x="740"/>
        <item x="739"/>
        <item x="738"/>
        <item x="737"/>
        <item x="736"/>
        <item x="735"/>
        <item x="797"/>
        <item x="734"/>
        <item x="733"/>
        <item x="732"/>
        <item x="731"/>
        <item x="730"/>
        <item x="729"/>
        <item x="728"/>
        <item x="727"/>
        <item x="796"/>
        <item x="795"/>
        <item x="726"/>
        <item x="725"/>
        <item x="794"/>
        <item x="724"/>
        <item x="723"/>
        <item x="722"/>
        <item x="721"/>
        <item x="720"/>
        <item x="717"/>
        <item x="793"/>
        <item x="719"/>
        <item x="718"/>
        <item x="792"/>
        <item x="716"/>
        <item x="715"/>
        <item x="714"/>
        <item x="713"/>
        <item x="712"/>
        <item x="711"/>
        <item x="710"/>
        <item x="709"/>
        <item x="708"/>
        <item x="707"/>
        <item x="706"/>
        <item x="705"/>
        <item x="791"/>
        <item x="704"/>
        <item x="790"/>
        <item x="703"/>
        <item x="789"/>
        <item x="702"/>
        <item x="701"/>
        <item x="788"/>
        <item x="700"/>
        <item x="787"/>
        <item x="698"/>
        <item x="699"/>
        <item x="697"/>
        <item x="696"/>
        <item x="695"/>
        <item x="694"/>
        <item x="693"/>
        <item x="692"/>
        <item x="786"/>
        <item x="785"/>
        <item x="691"/>
        <item x="690"/>
        <item x="689"/>
        <item x="688"/>
        <item x="687"/>
        <item x="686"/>
        <item x="685"/>
        <item x="684"/>
        <item x="683"/>
        <item x="784"/>
        <item x="679"/>
        <item x="682"/>
        <item x="681"/>
        <item x="680"/>
        <item x="678"/>
        <item x="677"/>
        <item x="676"/>
        <item x="675"/>
        <item x="674"/>
        <item x="673"/>
        <item x="672"/>
        <item x="671"/>
        <item x="670"/>
        <item x="783"/>
        <item x="669"/>
        <item x="782"/>
        <item x="781"/>
        <item x="780"/>
        <item x="779"/>
        <item x="778"/>
        <item x="777"/>
        <item x="668"/>
        <item x="667"/>
        <item x="666"/>
        <item x="665"/>
        <item x="776"/>
        <item x="664"/>
        <item x="663"/>
        <item x="775"/>
        <item x="774"/>
        <item x="662"/>
        <item x="661"/>
        <item x="773"/>
        <item x="772"/>
        <item x="771"/>
        <item x="660"/>
        <item x="770"/>
        <item x="659"/>
        <item x="658"/>
        <item x="657"/>
        <item x="656"/>
        <item x="655"/>
        <item x="654"/>
        <item x="653"/>
        <item x="652"/>
        <item x="651"/>
        <item x="650"/>
        <item x="649"/>
        <item x="648"/>
        <item x="769"/>
        <item x="647"/>
        <item x="646"/>
        <item x="645"/>
        <item x="644"/>
        <item x="643"/>
        <item x="642"/>
        <item x="768"/>
        <item x="641"/>
        <item x="767"/>
        <item x="640"/>
        <item x="639"/>
        <item x="766"/>
        <item x="638"/>
        <item x="637"/>
        <item x="636"/>
        <item x="765"/>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81"/>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06"/>
        <item x="405"/>
        <item x="410"/>
        <item x="409"/>
        <item x="408"/>
        <item x="407"/>
        <item x="404"/>
        <item x="403"/>
        <item x="402"/>
        <item x="401"/>
        <item x="400"/>
        <item x="399"/>
        <item x="398"/>
        <item x="397"/>
        <item x="396"/>
        <item x="395"/>
        <item x="394"/>
        <item x="393"/>
        <item x="392"/>
        <item x="391"/>
        <item x="390"/>
        <item x="389"/>
        <item x="388"/>
        <item x="387"/>
        <item x="386"/>
        <item x="385"/>
        <item x="384"/>
        <item x="383"/>
        <item x="382"/>
        <item x="381"/>
        <item x="380"/>
        <item x="80"/>
        <item x="79"/>
        <item x="78"/>
        <item x="77"/>
        <item x="76"/>
        <item x="75"/>
        <item x="74"/>
        <item x="73"/>
        <item x="72"/>
        <item x="71"/>
        <item x="70"/>
        <item x="69"/>
        <item x="68"/>
        <item x="67"/>
        <item x="66"/>
        <item x="65"/>
        <item x="64"/>
        <item x="63"/>
        <item x="62"/>
        <item x="61"/>
        <item x="60"/>
        <item x="764"/>
        <item x="59"/>
        <item x="58"/>
        <item x="57"/>
        <item x="56"/>
        <item x="55"/>
        <item x="54"/>
        <item x="53"/>
        <item x="52"/>
        <item x="51"/>
        <item x="50"/>
        <item x="49"/>
        <item x="48"/>
        <item x="47"/>
        <item x="46"/>
        <item x="45"/>
        <item x="44"/>
        <item x="43"/>
        <item x="42"/>
        <item x="41"/>
        <item x="40"/>
        <item x="39"/>
        <item x="763"/>
        <item x="38"/>
        <item x="37"/>
        <item x="36"/>
        <item x="35"/>
        <item x="34"/>
        <item x="33"/>
        <item x="32"/>
        <item x="31"/>
        <item x="30"/>
        <item x="29"/>
        <item x="28"/>
        <item x="27"/>
        <item x="26"/>
        <item x="25"/>
        <item x="24"/>
        <item x="23"/>
        <item x="22"/>
        <item x="21"/>
        <item x="20"/>
        <item x="19"/>
        <item x="18"/>
        <item x="17"/>
        <item x="16"/>
        <item x="15"/>
        <item x="14"/>
        <item x="13"/>
        <item x="12"/>
        <item x="379"/>
        <item x="11"/>
        <item x="10"/>
        <item x="9"/>
        <item x="378"/>
        <item x="8"/>
        <item x="7"/>
        <item x="6"/>
        <item x="377"/>
        <item x="5"/>
        <item x="376"/>
        <item x="4"/>
        <item x="375"/>
        <item x="3"/>
        <item x="2"/>
        <item x="1"/>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0"/>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86"/>
        <item t="default"/>
      </items>
    </pivotField>
    <pivotField axis="axisPage" multipleItemSelectionAllowed="1" showAll="0">
      <items count="7">
        <item x="3"/>
        <item h="1" x="1"/>
        <item h="1" x="2"/>
        <item x="0"/>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5"/>
  </rowFields>
  <rowItems count="17">
    <i>
      <x/>
    </i>
    <i>
      <x v="1"/>
    </i>
    <i>
      <x v="2"/>
    </i>
    <i>
      <x v="3"/>
    </i>
    <i>
      <x v="4"/>
    </i>
    <i>
      <x v="5"/>
    </i>
    <i>
      <x v="6"/>
    </i>
    <i>
      <x v="7"/>
    </i>
    <i>
      <x v="8"/>
    </i>
    <i>
      <x v="9"/>
    </i>
    <i>
      <x v="10"/>
    </i>
    <i>
      <x v="11"/>
    </i>
    <i>
      <x v="12"/>
    </i>
    <i>
      <x v="13"/>
    </i>
    <i>
      <x v="14"/>
    </i>
    <i>
      <x v="15"/>
    </i>
    <i t="grand">
      <x/>
    </i>
  </rowItems>
  <colFields count="4">
    <field x="39"/>
    <field x="38"/>
    <field x="37"/>
    <field x="7"/>
  </colFields>
  <colItems count="5">
    <i>
      <x v="1"/>
    </i>
    <i>
      <x v="2"/>
    </i>
    <i>
      <x v="3"/>
    </i>
    <i>
      <x v="4"/>
    </i>
    <i t="grand">
      <x/>
    </i>
  </colItems>
  <pageFields count="1">
    <pageField fld="8" hier="-1"/>
  </pageFields>
  <dataFields count="1">
    <dataField name="Count of Created" fld="7" subtotal="count" baseField="0" baseItem="0"/>
  </dataFields>
  <formats count="5">
    <format dxfId="4">
      <pivotArea dataOnly="0" fieldPosition="0">
        <references count="1">
          <reference field="5" count="1">
            <x v="14"/>
          </reference>
        </references>
      </pivotArea>
    </format>
    <format dxfId="3">
      <pivotArea dataOnly="0" fieldPosition="0">
        <references count="1">
          <reference field="5" count="1">
            <x v="6"/>
          </reference>
        </references>
      </pivotArea>
    </format>
    <format dxfId="2">
      <pivotArea dataOnly="0" fieldPosition="0">
        <references count="1">
          <reference field="5" count="1">
            <x v="5"/>
          </reference>
        </references>
      </pivotArea>
    </format>
    <format dxfId="1">
      <pivotArea collapsedLevelsAreSubtotals="1" fieldPosition="0">
        <references count="1">
          <reference field="5" count="1">
            <x v="1"/>
          </reference>
        </references>
      </pivotArea>
    </format>
    <format dxfId="0">
      <pivotArea dataOnly="0" labelOnly="1" fieldPosition="0">
        <references count="1">
          <reference field="5" count="1">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T1" dT="2026-02-17T11:11:40.52" personId="{F2D25449-ED5E-47D1-96F5-13912E809FFD}" id="{2CDC4284-B582-4B86-A363-0C06EF5929E1}">
    <text>Execution is STOPPED and SKIPPED in between, due to Kobayashi San urgent REQ of 3 builds
Last date 16th Feb. -email on 17th Feb</text>
  </threadedComment>
  <threadedComment ref="U1" dT="2026-02-18T08:14:31.94" personId="{F2D25449-ED5E-47D1-96F5-13912E809FFD}" id="{E9948EEC-1F0A-455B-BD49-59282AF5BC5A}">
    <text>Additional LRT Request for 3 Branch by Kobayashi San, Earlier date was 25th Feb, Later due to CR customer Agreed to extend for a day.</text>
  </threadedComment>
  <threadedComment ref="V1" dT="2026-02-18T08:14:52.82" personId="{F2D25449-ED5E-47D1-96F5-13912E809FFD}" id="{DF601F6C-DB94-4915-B3DD-3AE5E17F96A9}">
    <text>Additional LRT Request for 3 Branch by Kobayashi San</text>
  </threadedComment>
  <threadedComment ref="W1" dT="2026-02-12T10:51:05.60" personId="{F2D25449-ED5E-47D1-96F5-13912E809FFD}" id="{62107E2A-84D5-4BE3-B654-5346A0DD399E}">
    <text>T90X,30AX,3V0W,3BWT,T60T 
17th to 26th Feb
Build on 16th Monday
Release Gate is on 27th Feb</text>
  </threadedComment>
  <threadedComment ref="X1" dT="2026-03-22T15:45:52.57" personId="{F2D25449-ED5E-47D1-96F5-13912E809FFD}" id="{18DCFED5-E99F-467C-95B0-B978D3BBB6BA}">
    <text>Note: As per request from Kobayashi San and Tamanaha San, we need to stop the execution on 17th March. Only camera related TCs needs to be executed, and defects must be assigned to DOM-L.</text>
  </threadedComment>
  <threadedComment ref="W4" dT="2026-02-13T11:38:10.06" personId="{60C587F6-9C87-42EC-8942-B71FCFBCFE7E}" id="{5CA9AD09-F206-4C0C-9784-E82FD69FF00D}">
    <text>Skipped as per Kobayashi san’s slack to perform SU2-2 for all the three branches s32-s33-s34</text>
  </threadedComment>
  <threadedComment ref="X5" dT="2026-03-22T16:17:10.30" personId="{F2D25449-ED5E-47D1-96F5-13912E809FFD}" id="{B1AC2EA7-3437-4224-996B-49DFC4E05177}">
    <text>Executed 3981 and then STOPED below is the link = 33.2 % Executed Manually 
Total 5811 were executed (M+A)</text>
  </threadedComment>
  <threadedComment ref="J9" dT="2025-12-20T10:27:01.51" personId="{F2D25449-ED5E-47D1-96F5-13912E809FFD}" id="{1C8A3CE3-AE0B-4D69-8846-F36169883397}">
    <text>IT was 28 but in system now it is showing 27</text>
  </threadedComment>
  <threadedComment ref="P9" dT="2025-11-24T05:32:44.17" personId="{F2D25449-ED5E-47D1-96F5-13912E809FFD}" id="{EA2BBE7E-3423-489F-82DB-98C40E61CD72}">
    <text>1 Defect 6954 is Common with LRT Automation</text>
  </threadedComment>
  <threadedComment ref="P10" dT="2025-11-24T05:33:01.92" personId="{F2D25449-ED5E-47D1-96F5-13912E809FFD}" id="{576AC163-49E0-4BEB-850E-99EC6ACDF616}">
    <text>1 Defect 6954 is Common with LRT OSV Manual</text>
  </threadedComment>
  <threadedComment ref="P11" dT="2025-11-24T05:33:31.84" personId="{F2D25449-ED5E-47D1-96F5-13912E809FFD}" id="{5975C850-80B1-45EB-A66F-F08C3A496E85}">
    <text>Total defects are 54 as 1 defect is common</text>
  </threadedComment>
  <threadedComment ref="H30" dT="2025-11-24T05:50:04.79" personId="{F2D25449-ED5E-47D1-96F5-13912E809FFD}" id="{9E3DFD1C-2A2B-473B-916C-5440D88D8DA3}">
    <text>1 B rank defect is common, Hence removing 1 count</text>
  </threadedComment>
  <threadedComment ref="C34" dT="2026-02-17T11:15:08.38" personId="{F2D25449-ED5E-47D1-96F5-13912E809FFD}" id="{CFB99E53-9196-4554-B444-50A88D985B53}">
    <text xml:space="preserve">Execution is STOPPED and SKIPPED in between, due to Kobayashi San urgent REQ of 3 builds
Last date 16th Feb. </text>
  </threadedComment>
</ThreadedComments>
</file>

<file path=xl/threadedComments/threadedComment2.xml><?xml version="1.0" encoding="utf-8"?>
<ThreadedComments xmlns="http://schemas.microsoft.com/office/spreadsheetml/2018/threadedcomments" xmlns:x="http://schemas.openxmlformats.org/spreadsheetml/2006/main">
  <threadedComment ref="J18" dT="2025-11-21T12:21:06.38" personId="{F2D25449-ED5E-47D1-96F5-13912E809FFD}" id="{D7091304-D48A-40D6-9FD8-91A57AD238AB}">
    <text>Raised 1 defect but observed 1 defect same as OSV manual so they have added their Management Label in the same</text>
  </threadedComment>
  <threadedComment ref="O18" dT="2025-11-27T12:58:03.90" personId="{F2D25449-ED5E-47D1-96F5-13912E809FFD}" id="{36ACBDDA-E42F-4D6B-BEAA-9207B5664D2F}">
    <text xml:space="preserve">Raised 1 defect but observed 1 defect same as OSV manual so they have added their Management Label in the same
</text>
  </threadedComment>
  <threadedComment ref="B22" dT="2026-02-20T07:14:28.32" personId="{F2D25449-ED5E-47D1-96F5-13912E809FFD}" id="{C3233D29-67DD-45AF-B253-8E4009FA6119}">
    <text>STOPPED and SKIPPED from 17th Feb, Execution was completed ~70% by 16th Feb EoD.</text>
  </threadedComment>
</ThreadedComments>
</file>

<file path=xl/threadedComments/threadedComment3.xml><?xml version="1.0" encoding="utf-8"?>
<ThreadedComments xmlns="http://schemas.microsoft.com/office/spreadsheetml/2018/threadedcomments" xmlns:x="http://schemas.openxmlformats.org/spreadsheetml/2006/main">
  <threadedComment ref="V1" dT="2025-11-29T06:44:15.90" personId="{F2D25449-ED5E-47D1-96F5-13912E809FFD}" id="{5F7CABF4-D28F-44A7-A1EF-E7AF0AE6FCA0}">
    <text xml:space="preserve">ALL REPLICA
</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confluence.honda-ivi.com/display/IVIKPIT/LRT+Schedule" TargetMode="External"/><Relationship Id="rId7" Type="http://schemas.openxmlformats.org/officeDocument/2006/relationships/vmlDrawing" Target="../drawings/vmlDrawing1.vml"/><Relationship Id="rId2" Type="http://schemas.openxmlformats.org/officeDocument/2006/relationships/hyperlink" Target="https://kpitc.sharepoint.com/:x:/s/LRTOSV2025/EenghtYUW7tOqDjFH6DjsPQBe2p7JOpkqGpAY_vc3oYc-A?e=xxfmDZ&amp;nav=MTJfJEskMTNfezAwMDAwMDAwLTAwMDEtMDAwMC0wMDAwLTAwMDAwMDAwMDAwMH0" TargetMode="External"/><Relationship Id="rId1" Type="http://schemas.openxmlformats.org/officeDocument/2006/relationships/hyperlink" Target="https://jira.honda-ivi.com/secure/Dashboard.jspa?selectPageId=20935" TargetMode="External"/><Relationship Id="rId6" Type="http://schemas.openxmlformats.org/officeDocument/2006/relationships/drawing" Target="../drawings/drawing1.xml"/><Relationship Id="rId5" Type="http://schemas.openxmlformats.org/officeDocument/2006/relationships/hyperlink" Target="https://jira.honda-ivi.com/secure/Dashboard.jspa?selectPageId=24058" TargetMode="External"/><Relationship Id="rId4" Type="http://schemas.openxmlformats.org/officeDocument/2006/relationships/hyperlink" Target="https://jira.honda-ivi.com/secure/Dashboard.jspa?selectPageId=24024"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hyperlink" Target="https://jira.honda-ivi.com/secure/Dashboard.jspa?selectPageId=22676" TargetMode="External"/><Relationship Id="rId2" Type="http://schemas.openxmlformats.org/officeDocument/2006/relationships/hyperlink" Target="https://jira.honda-ivi.com/secure/Dashboard.jspa?selectPageId=22146" TargetMode="External"/><Relationship Id="rId1" Type="http://schemas.openxmlformats.org/officeDocument/2006/relationships/hyperlink" Target="https://jira.honda-ivi.com/secure/Dashboard.jspa?selectPageId=22124"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jira.honda-ivi.com/secure/Dashboard.jspa?selectPageId=23541" TargetMode="External"/><Relationship Id="rId1" Type="http://schemas.openxmlformats.org/officeDocument/2006/relationships/hyperlink" Target="https://jira.honda-ivi.com/secure/Dashboard.jspa?selectPageId=2100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hyperlink" Target="https://jira.honda-ivi.com/secure/Dashboard.jspa?selectPageId=24024" TargetMode="Externa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127"/>
  <sheetViews>
    <sheetView tabSelected="1" topLeftCell="K1" zoomScale="115" zoomScaleNormal="115" workbookViewId="0">
      <selection activeCell="R9" sqref="R9:V9"/>
    </sheetView>
  </sheetViews>
  <sheetFormatPr defaultRowHeight="14.5"/>
  <cols>
    <col min="1" max="1" width="29.81640625" bestFit="1" customWidth="1"/>
    <col min="2" max="2" width="30.26953125" customWidth="1"/>
    <col min="3" max="3" width="13.54296875" bestFit="1" customWidth="1"/>
    <col min="4" max="4" width="14.1796875" style="22" bestFit="1" customWidth="1"/>
    <col min="5" max="5" width="14.54296875" bestFit="1" customWidth="1"/>
    <col min="6" max="6" width="13.453125" bestFit="1" customWidth="1"/>
    <col min="7" max="7" width="15.54296875" bestFit="1" customWidth="1"/>
    <col min="8" max="8" width="13.7265625" bestFit="1" customWidth="1"/>
    <col min="9" max="9" width="11.81640625" style="22" bestFit="1" customWidth="1"/>
    <col min="10" max="10" width="13" bestFit="1" customWidth="1"/>
    <col min="11" max="11" width="13.1796875" style="12" bestFit="1" customWidth="1"/>
    <col min="12" max="12" width="13.1796875" bestFit="1" customWidth="1"/>
    <col min="13" max="13" width="12.1796875" bestFit="1" customWidth="1"/>
    <col min="14" max="14" width="11.1796875" bestFit="1" customWidth="1"/>
    <col min="15" max="15" width="13.7265625" bestFit="1" customWidth="1"/>
    <col min="16" max="16" width="13.7265625" style="22" customWidth="1"/>
    <col min="17" max="17" width="16" customWidth="1"/>
    <col min="18" max="18" width="16.1796875" customWidth="1"/>
    <col min="19" max="19" width="15.1796875" customWidth="1"/>
    <col min="20" max="20" width="14.81640625" bestFit="1" customWidth="1"/>
    <col min="21" max="21" width="16.81640625" customWidth="1"/>
    <col min="22" max="22" width="17.1796875" customWidth="1"/>
    <col min="23" max="23" width="7.453125" style="118" bestFit="1" customWidth="1"/>
    <col min="24" max="24" width="18.6328125" style="22" bestFit="1" customWidth="1"/>
    <col min="25" max="25" width="17.453125" bestFit="1" customWidth="1"/>
    <col min="26" max="28" width="17.453125" customWidth="1"/>
  </cols>
  <sheetData>
    <row r="1" spans="1:32">
      <c r="A1" s="139" t="s">
        <v>348</v>
      </c>
      <c r="B1" s="22" t="s">
        <v>74</v>
      </c>
      <c r="C1" s="22" t="s">
        <v>74</v>
      </c>
      <c r="D1" s="158" t="s">
        <v>395</v>
      </c>
      <c r="E1" s="158" t="s">
        <v>394</v>
      </c>
      <c r="F1" s="158" t="s">
        <v>393</v>
      </c>
      <c r="G1" s="158" t="s">
        <v>392</v>
      </c>
      <c r="H1" s="163" t="s">
        <v>391</v>
      </c>
      <c r="I1" s="163" t="s">
        <v>390</v>
      </c>
      <c r="J1" s="163" t="s">
        <v>389</v>
      </c>
      <c r="K1" s="163" t="s">
        <v>388</v>
      </c>
      <c r="L1" s="163" t="s">
        <v>387</v>
      </c>
      <c r="M1" s="163" t="s">
        <v>386</v>
      </c>
      <c r="N1" s="164" t="s">
        <v>385</v>
      </c>
      <c r="O1" s="158" t="s">
        <v>384</v>
      </c>
      <c r="P1" s="165" t="s">
        <v>383</v>
      </c>
      <c r="Q1" s="158" t="s">
        <v>396</v>
      </c>
      <c r="R1" s="158" t="s">
        <v>382</v>
      </c>
      <c r="S1" s="158" t="s">
        <v>350</v>
      </c>
      <c r="T1" s="166" t="s">
        <v>374</v>
      </c>
      <c r="U1" s="158" t="s">
        <v>423</v>
      </c>
      <c r="V1" s="158" t="s">
        <v>2655</v>
      </c>
      <c r="W1" s="225" t="s">
        <v>381</v>
      </c>
      <c r="X1" s="222" t="s">
        <v>2766</v>
      </c>
      <c r="Y1" s="1" t="s">
        <v>2769</v>
      </c>
      <c r="Z1" s="21"/>
    </row>
    <row r="2" spans="1:32">
      <c r="A2" s="2" t="s">
        <v>76</v>
      </c>
      <c r="B2" s="2" t="s">
        <v>19</v>
      </c>
      <c r="C2" s="2" t="s">
        <v>23</v>
      </c>
      <c r="D2" s="2" t="s">
        <v>19</v>
      </c>
      <c r="E2" s="2" t="s">
        <v>23</v>
      </c>
      <c r="F2" s="2" t="s">
        <v>23</v>
      </c>
      <c r="G2" s="2" t="s">
        <v>19</v>
      </c>
      <c r="H2" s="2" t="s">
        <v>23</v>
      </c>
      <c r="I2" s="2" t="s">
        <v>19</v>
      </c>
      <c r="J2" s="2" t="s">
        <v>23</v>
      </c>
      <c r="K2" s="2" t="s">
        <v>19</v>
      </c>
      <c r="L2" s="2" t="s">
        <v>23</v>
      </c>
      <c r="M2" s="144" t="s">
        <v>19</v>
      </c>
      <c r="N2" s="146" t="s">
        <v>199</v>
      </c>
      <c r="O2" s="152" t="s">
        <v>253</v>
      </c>
      <c r="P2" s="2" t="s">
        <v>214</v>
      </c>
      <c r="Q2" s="2" t="s">
        <v>252</v>
      </c>
      <c r="R2" s="2" t="s">
        <v>260</v>
      </c>
      <c r="S2" s="2" t="s">
        <v>333</v>
      </c>
      <c r="T2" s="167" t="s">
        <v>334</v>
      </c>
      <c r="U2" s="2" t="s">
        <v>400</v>
      </c>
      <c r="V2" s="144" t="s">
        <v>401</v>
      </c>
      <c r="W2" s="226" t="s">
        <v>379</v>
      </c>
      <c r="X2" s="234" t="s">
        <v>379</v>
      </c>
      <c r="Y2" s="2" t="s">
        <v>2764</v>
      </c>
      <c r="Z2" s="2" t="s">
        <v>2713</v>
      </c>
      <c r="AA2" s="221"/>
      <c r="AB2" s="221"/>
    </row>
    <row r="3" spans="1:32">
      <c r="A3" s="2" t="s">
        <v>4</v>
      </c>
      <c r="B3" s="2" t="s">
        <v>18</v>
      </c>
      <c r="C3" s="2" t="s">
        <v>18</v>
      </c>
      <c r="D3" s="2" t="s">
        <v>24</v>
      </c>
      <c r="E3" s="2" t="s">
        <v>24</v>
      </c>
      <c r="F3" s="2" t="s">
        <v>20</v>
      </c>
      <c r="G3" s="2" t="s">
        <v>20</v>
      </c>
      <c r="H3" s="2" t="s">
        <v>21</v>
      </c>
      <c r="I3" s="2" t="s">
        <v>21</v>
      </c>
      <c r="J3" s="2" t="s">
        <v>22</v>
      </c>
      <c r="K3" s="2" t="s">
        <v>22</v>
      </c>
      <c r="L3" s="2" t="s">
        <v>68</v>
      </c>
      <c r="M3" s="144" t="s">
        <v>68</v>
      </c>
      <c r="N3" s="146" t="s">
        <v>200</v>
      </c>
      <c r="O3" s="152" t="s">
        <v>203</v>
      </c>
      <c r="P3" s="2" t="s">
        <v>203</v>
      </c>
      <c r="Q3" s="2" t="s">
        <v>254</v>
      </c>
      <c r="R3" s="2" t="s">
        <v>254</v>
      </c>
      <c r="S3" s="2" t="s">
        <v>296</v>
      </c>
      <c r="T3" s="167" t="s">
        <v>296</v>
      </c>
      <c r="U3" s="2" t="s">
        <v>399</v>
      </c>
      <c r="V3" s="144" t="s">
        <v>399</v>
      </c>
      <c r="W3" s="225" t="s">
        <v>17</v>
      </c>
      <c r="X3" s="235" t="s">
        <v>17</v>
      </c>
      <c r="Y3" s="2" t="s">
        <v>2712</v>
      </c>
      <c r="Z3" s="2" t="s">
        <v>2712</v>
      </c>
      <c r="AA3" s="221"/>
      <c r="AB3" s="221"/>
    </row>
    <row r="4" spans="1:32">
      <c r="A4" s="2" t="s">
        <v>0</v>
      </c>
      <c r="B4" s="35" t="s">
        <v>5</v>
      </c>
      <c r="C4" s="2" t="s">
        <v>7</v>
      </c>
      <c r="D4" s="35" t="s">
        <v>116</v>
      </c>
      <c r="E4" s="2" t="s">
        <v>8</v>
      </c>
      <c r="F4" s="2" t="s">
        <v>9</v>
      </c>
      <c r="G4" s="2" t="s">
        <v>10</v>
      </c>
      <c r="H4" s="2" t="s">
        <v>12</v>
      </c>
      <c r="I4" s="2" t="s">
        <v>13</v>
      </c>
      <c r="J4" s="2" t="s">
        <v>16</v>
      </c>
      <c r="K4" s="2" t="s">
        <v>59</v>
      </c>
      <c r="L4" s="2" t="s">
        <v>69</v>
      </c>
      <c r="M4" s="144" t="s">
        <v>70</v>
      </c>
      <c r="N4" s="147" t="s">
        <v>197</v>
      </c>
      <c r="O4" s="152" t="s">
        <v>204</v>
      </c>
      <c r="P4" s="2" t="s">
        <v>205</v>
      </c>
      <c r="Q4" s="2" t="s">
        <v>255</v>
      </c>
      <c r="R4" s="2" t="s">
        <v>261</v>
      </c>
      <c r="S4" s="2" t="s">
        <v>294</v>
      </c>
      <c r="T4" s="167" t="s">
        <v>295</v>
      </c>
      <c r="U4" s="2" t="s">
        <v>346</v>
      </c>
      <c r="V4" s="144" t="s">
        <v>347</v>
      </c>
      <c r="W4" s="227" t="s">
        <v>380</v>
      </c>
      <c r="X4" s="236" t="s">
        <v>2763</v>
      </c>
      <c r="Y4" s="2" t="s">
        <v>2765</v>
      </c>
      <c r="Z4" s="2" t="s">
        <v>2772</v>
      </c>
      <c r="AA4" s="221"/>
      <c r="AB4" s="221"/>
    </row>
    <row r="5" spans="1:32">
      <c r="A5" s="5" t="s">
        <v>3</v>
      </c>
      <c r="B5" s="3">
        <v>490</v>
      </c>
      <c r="C5" s="3">
        <v>490</v>
      </c>
      <c r="D5" s="3">
        <v>12736</v>
      </c>
      <c r="E5" s="3">
        <v>12000</v>
      </c>
      <c r="F5" s="8">
        <v>4022</v>
      </c>
      <c r="G5" s="8" t="s">
        <v>11</v>
      </c>
      <c r="H5" s="3">
        <v>4020</v>
      </c>
      <c r="I5" s="3">
        <v>14002</v>
      </c>
      <c r="J5" s="3">
        <f>SUM(J6:J7)</f>
        <v>5616</v>
      </c>
      <c r="K5" s="11">
        <f>SUM(K6:K7)</f>
        <v>14002</v>
      </c>
      <c r="L5" s="11">
        <v>6016</v>
      </c>
      <c r="M5" s="141">
        <v>14002</v>
      </c>
      <c r="N5" s="128">
        <v>12596</v>
      </c>
      <c r="O5" s="153">
        <v>6000</v>
      </c>
      <c r="P5" s="1">
        <v>14002</v>
      </c>
      <c r="Q5" s="1">
        <v>6000</v>
      </c>
      <c r="R5" s="1">
        <v>14002</v>
      </c>
      <c r="S5" s="1">
        <v>6000</v>
      </c>
      <c r="T5" s="102">
        <f t="shared" ref="T5:Z5" si="0">T6+T7</f>
        <v>8419</v>
      </c>
      <c r="U5" s="1">
        <f t="shared" si="0"/>
        <v>6434</v>
      </c>
      <c r="V5" s="1">
        <f t="shared" si="0"/>
        <v>14002</v>
      </c>
      <c r="W5" s="225">
        <f t="shared" si="0"/>
        <v>18528</v>
      </c>
      <c r="X5" s="235">
        <f t="shared" si="0"/>
        <v>17991</v>
      </c>
      <c r="Y5" s="1">
        <f t="shared" si="0"/>
        <v>14002</v>
      </c>
      <c r="Z5" s="1">
        <f t="shared" si="0"/>
        <v>6434</v>
      </c>
    </row>
    <row r="6" spans="1:32">
      <c r="A6" s="6" t="s">
        <v>1</v>
      </c>
      <c r="B6" s="3">
        <v>490</v>
      </c>
      <c r="C6" s="3">
        <v>490</v>
      </c>
      <c r="D6" s="4">
        <v>12736</v>
      </c>
      <c r="E6" s="4">
        <v>12000</v>
      </c>
      <c r="F6" s="8">
        <v>4022</v>
      </c>
      <c r="G6" s="4">
        <v>10790</v>
      </c>
      <c r="H6" s="3">
        <v>4020</v>
      </c>
      <c r="I6" s="4">
        <v>10502</v>
      </c>
      <c r="J6" s="4">
        <v>4016</v>
      </c>
      <c r="K6" s="4">
        <v>9478</v>
      </c>
      <c r="L6" s="4">
        <v>4016</v>
      </c>
      <c r="M6" s="148">
        <v>9002</v>
      </c>
      <c r="N6" s="128">
        <v>9608</v>
      </c>
      <c r="O6" s="154">
        <v>3000</v>
      </c>
      <c r="P6" s="1">
        <v>8209</v>
      </c>
      <c r="Q6" s="4">
        <v>2750</v>
      </c>
      <c r="R6" s="1">
        <v>7959</v>
      </c>
      <c r="S6" s="1">
        <v>2500</v>
      </c>
      <c r="T6" s="102">
        <f>7709-2290</f>
        <v>5419</v>
      </c>
      <c r="U6" s="1">
        <f>2500+492</f>
        <v>2992</v>
      </c>
      <c r="V6" s="1">
        <v>7709</v>
      </c>
      <c r="W6" s="225">
        <v>14500</v>
      </c>
      <c r="X6" s="235">
        <v>12000</v>
      </c>
      <c r="Y6" s="1">
        <v>7002</v>
      </c>
      <c r="Z6" s="1">
        <v>2434</v>
      </c>
    </row>
    <row r="7" spans="1:32">
      <c r="A7" s="6" t="s">
        <v>2</v>
      </c>
      <c r="B7" s="7">
        <v>0</v>
      </c>
      <c r="C7" s="7">
        <v>0</v>
      </c>
      <c r="D7" s="7">
        <v>0</v>
      </c>
      <c r="E7" s="7">
        <v>0</v>
      </c>
      <c r="F7" s="7">
        <v>0</v>
      </c>
      <c r="G7" s="7">
        <v>3212</v>
      </c>
      <c r="H7" s="7">
        <v>0</v>
      </c>
      <c r="I7" s="7">
        <v>3500</v>
      </c>
      <c r="J7" s="7">
        <v>1600</v>
      </c>
      <c r="K7" s="7">
        <v>4524</v>
      </c>
      <c r="L7" s="7">
        <v>2000</v>
      </c>
      <c r="M7" s="149">
        <v>5000</v>
      </c>
      <c r="N7" s="129">
        <v>2988</v>
      </c>
      <c r="O7" s="155">
        <v>3000</v>
      </c>
      <c r="P7" s="1">
        <v>5793</v>
      </c>
      <c r="Q7" s="7">
        <v>3250</v>
      </c>
      <c r="R7" s="4">
        <v>6043</v>
      </c>
      <c r="S7" s="4">
        <v>3500</v>
      </c>
      <c r="T7" s="168">
        <f>6293-3293</f>
        <v>3000</v>
      </c>
      <c r="U7" s="1">
        <f>3500-58</f>
        <v>3442</v>
      </c>
      <c r="V7" s="172">
        <v>6293</v>
      </c>
      <c r="W7" s="228">
        <v>4028</v>
      </c>
      <c r="X7" s="237">
        <v>5991</v>
      </c>
      <c r="Y7" s="1">
        <v>7000</v>
      </c>
      <c r="Z7" s="1">
        <v>4000</v>
      </c>
    </row>
    <row r="8" spans="1:32">
      <c r="A8" s="6"/>
      <c r="B8" s="7"/>
      <c r="C8" s="7"/>
      <c r="D8" s="7"/>
      <c r="E8" s="7"/>
      <c r="F8" s="7"/>
      <c r="G8" s="7"/>
      <c r="H8" s="7"/>
      <c r="I8" s="7"/>
      <c r="J8" s="7"/>
      <c r="K8" s="7"/>
      <c r="L8" s="7"/>
      <c r="M8" s="149"/>
      <c r="N8" s="129"/>
      <c r="O8" s="155"/>
      <c r="P8" s="1"/>
      <c r="Q8" s="7"/>
      <c r="R8" s="7"/>
      <c r="S8" s="7"/>
      <c r="T8" s="171"/>
      <c r="U8" s="21"/>
      <c r="V8" s="145"/>
      <c r="W8" s="225"/>
      <c r="X8" s="235"/>
      <c r="Y8" s="21"/>
      <c r="Z8" s="21"/>
      <c r="AD8" t="s">
        <v>35</v>
      </c>
      <c r="AE8" t="s">
        <v>2657</v>
      </c>
      <c r="AF8" t="s">
        <v>2658</v>
      </c>
    </row>
    <row r="9" spans="1:32">
      <c r="A9" s="6" t="s">
        <v>14</v>
      </c>
      <c r="B9" s="7">
        <v>0</v>
      </c>
      <c r="C9" s="7">
        <v>2</v>
      </c>
      <c r="D9" s="10">
        <v>72</v>
      </c>
      <c r="E9" s="10">
        <v>84</v>
      </c>
      <c r="F9" s="10">
        <v>8</v>
      </c>
      <c r="G9" s="10">
        <v>34</v>
      </c>
      <c r="H9" s="10">
        <v>24</v>
      </c>
      <c r="I9" s="10">
        <v>63</v>
      </c>
      <c r="J9" s="10">
        <f>28-1</f>
        <v>27</v>
      </c>
      <c r="K9" s="19">
        <v>78</v>
      </c>
      <c r="L9" s="19">
        <v>21</v>
      </c>
      <c r="M9" s="150">
        <v>68</v>
      </c>
      <c r="N9" s="130">
        <v>137</v>
      </c>
      <c r="O9" s="156">
        <v>8</v>
      </c>
      <c r="P9" s="93">
        <v>53</v>
      </c>
      <c r="Q9" s="19">
        <v>36</v>
      </c>
      <c r="R9" s="19">
        <v>75</v>
      </c>
      <c r="S9" s="19">
        <v>44</v>
      </c>
      <c r="T9" s="169">
        <v>51</v>
      </c>
      <c r="U9" s="93">
        <v>66</v>
      </c>
      <c r="V9" s="172">
        <v>53</v>
      </c>
      <c r="W9" s="225"/>
      <c r="X9" s="235">
        <v>38</v>
      </c>
      <c r="Y9" s="21"/>
      <c r="Z9" s="21"/>
      <c r="AD9">
        <v>1002</v>
      </c>
      <c r="AE9">
        <v>966</v>
      </c>
      <c r="AF9">
        <v>37</v>
      </c>
    </row>
    <row r="10" spans="1:32">
      <c r="A10" s="6" t="s">
        <v>15</v>
      </c>
      <c r="B10" s="7">
        <v>0</v>
      </c>
      <c r="C10" s="7">
        <v>0</v>
      </c>
      <c r="D10" s="7">
        <v>0</v>
      </c>
      <c r="E10" s="7">
        <v>0</v>
      </c>
      <c r="F10" s="7">
        <v>0</v>
      </c>
      <c r="G10" s="7">
        <v>2</v>
      </c>
      <c r="H10" s="7">
        <v>0</v>
      </c>
      <c r="I10" s="7">
        <v>2</v>
      </c>
      <c r="J10" s="7">
        <v>1</v>
      </c>
      <c r="K10" s="11">
        <v>5</v>
      </c>
      <c r="L10" s="11">
        <v>3</v>
      </c>
      <c r="M10" s="141">
        <v>1</v>
      </c>
      <c r="N10" s="129">
        <v>8</v>
      </c>
      <c r="O10" s="153">
        <v>1</v>
      </c>
      <c r="P10" s="93">
        <v>2</v>
      </c>
      <c r="Q10" s="1">
        <v>6</v>
      </c>
      <c r="R10" s="1">
        <v>2</v>
      </c>
      <c r="S10" s="1">
        <v>2</v>
      </c>
      <c r="T10" s="102">
        <v>1</v>
      </c>
      <c r="U10" s="1">
        <v>1</v>
      </c>
      <c r="V10" s="172">
        <v>2</v>
      </c>
      <c r="W10" s="225"/>
      <c r="X10" s="235">
        <v>0</v>
      </c>
      <c r="Y10" s="21"/>
      <c r="Z10" s="21"/>
    </row>
    <row r="11" spans="1:32">
      <c r="A11" s="9" t="s">
        <v>6</v>
      </c>
      <c r="B11" s="19">
        <f t="shared" ref="B11:O11" si="1">B9+B10</f>
        <v>0</v>
      </c>
      <c r="C11" s="19">
        <f t="shared" si="1"/>
        <v>2</v>
      </c>
      <c r="D11" s="19">
        <f t="shared" si="1"/>
        <v>72</v>
      </c>
      <c r="E11" s="19">
        <f t="shared" si="1"/>
        <v>84</v>
      </c>
      <c r="F11" s="19">
        <f t="shared" si="1"/>
        <v>8</v>
      </c>
      <c r="G11" s="19">
        <f t="shared" si="1"/>
        <v>36</v>
      </c>
      <c r="H11" s="19">
        <f t="shared" si="1"/>
        <v>24</v>
      </c>
      <c r="I11" s="19">
        <f t="shared" si="1"/>
        <v>65</v>
      </c>
      <c r="J11" s="19">
        <f t="shared" si="1"/>
        <v>28</v>
      </c>
      <c r="K11" s="19">
        <f t="shared" si="1"/>
        <v>83</v>
      </c>
      <c r="L11" s="19">
        <f t="shared" si="1"/>
        <v>24</v>
      </c>
      <c r="M11" s="150">
        <f t="shared" si="1"/>
        <v>69</v>
      </c>
      <c r="N11" s="131">
        <f t="shared" ref="N11" si="2">N9+N10</f>
        <v>145</v>
      </c>
      <c r="O11" s="156">
        <f t="shared" si="1"/>
        <v>9</v>
      </c>
      <c r="P11" s="19">
        <f>P9+P10-1</f>
        <v>54</v>
      </c>
      <c r="Q11" s="19">
        <f t="shared" ref="Q11:S11" si="3">Q9+Q10</f>
        <v>42</v>
      </c>
      <c r="R11" s="19">
        <f t="shared" si="3"/>
        <v>77</v>
      </c>
      <c r="S11" s="19">
        <f t="shared" si="3"/>
        <v>46</v>
      </c>
      <c r="T11" s="169">
        <f t="shared" ref="T11:U11" si="4">T9+T10</f>
        <v>52</v>
      </c>
      <c r="U11" s="19">
        <f t="shared" si="4"/>
        <v>67</v>
      </c>
      <c r="V11" s="19">
        <f t="shared" ref="V11:X11" si="5">V9+V10</f>
        <v>55</v>
      </c>
      <c r="W11" s="225"/>
      <c r="X11" s="238">
        <f t="shared" si="5"/>
        <v>38</v>
      </c>
      <c r="Y11" s="19">
        <f t="shared" ref="Y11" si="6">Y9+Y10</f>
        <v>0</v>
      </c>
      <c r="Z11" s="21"/>
    </row>
    <row r="12" spans="1:32">
      <c r="A12" s="6" t="s">
        <v>61</v>
      </c>
      <c r="B12" s="18">
        <f>B9/B6</f>
        <v>0</v>
      </c>
      <c r="C12" s="18">
        <f>C9/C6</f>
        <v>4.0816326530612249E-3</v>
      </c>
      <c r="D12" s="18">
        <f>D9/D6</f>
        <v>5.6532663316582916E-3</v>
      </c>
      <c r="E12" s="18">
        <f>E9/E6</f>
        <v>7.0000000000000001E-3</v>
      </c>
      <c r="F12" s="18">
        <f>F9/F6</f>
        <v>1.9890601690701142E-3</v>
      </c>
      <c r="G12" s="18">
        <f>G9/G6</f>
        <v>3.1510658016682112E-3</v>
      </c>
      <c r="H12" s="18">
        <f>H9/H6</f>
        <v>5.9701492537313433E-3</v>
      </c>
      <c r="I12" s="18">
        <f>I9/I6</f>
        <v>5.9988573605027611E-3</v>
      </c>
      <c r="J12" s="18">
        <f>J9/J6</f>
        <v>6.7231075697211156E-3</v>
      </c>
      <c r="K12" s="18">
        <f>K9/K6</f>
        <v>8.2295843004853344E-3</v>
      </c>
      <c r="L12" s="18">
        <f>L9/L6</f>
        <v>5.2290836653386451E-3</v>
      </c>
      <c r="M12" s="151">
        <f>M9/M6</f>
        <v>7.5538769162408351E-3</v>
      </c>
      <c r="N12" s="132">
        <f>N9/N6</f>
        <v>1.4258950874271441E-2</v>
      </c>
      <c r="O12" s="157">
        <f>O9/O6</f>
        <v>2.6666666666666666E-3</v>
      </c>
      <c r="P12" s="18">
        <f>P9/P6</f>
        <v>6.4563284200267997E-3</v>
      </c>
      <c r="Q12" s="18">
        <f>Q9/Q6</f>
        <v>1.3090909090909091E-2</v>
      </c>
      <c r="R12" s="18">
        <f>R9/R6</f>
        <v>9.4232943837165468E-3</v>
      </c>
      <c r="S12" s="18">
        <f>S9/S6</f>
        <v>1.7600000000000001E-2</v>
      </c>
      <c r="T12" s="170">
        <f>T9/T6</f>
        <v>9.4113305037829866E-3</v>
      </c>
      <c r="U12" s="18">
        <f>U9/U6</f>
        <v>2.2058823529411766E-2</v>
      </c>
      <c r="V12" s="18">
        <f>V9/V6</f>
        <v>6.8750810740692697E-3</v>
      </c>
      <c r="W12" s="225"/>
      <c r="X12" s="239">
        <f>X9/X6</f>
        <v>3.1666666666666666E-3</v>
      </c>
      <c r="Y12" s="18">
        <f>Y9/Y6</f>
        <v>0</v>
      </c>
      <c r="Z12" s="21"/>
    </row>
    <row r="13" spans="1:32">
      <c r="A13" s="6" t="s">
        <v>60</v>
      </c>
      <c r="B13" s="18" t="e">
        <f>B10/B7</f>
        <v>#DIV/0!</v>
      </c>
      <c r="C13" s="18" t="e">
        <f>C10/C7</f>
        <v>#DIV/0!</v>
      </c>
      <c r="D13" s="18" t="e">
        <f>D10/D7</f>
        <v>#DIV/0!</v>
      </c>
      <c r="E13" s="18" t="e">
        <f>E10/E7</f>
        <v>#DIV/0!</v>
      </c>
      <c r="F13" s="18" t="e">
        <f>F10/F7</f>
        <v>#DIV/0!</v>
      </c>
      <c r="G13" s="18">
        <f>G10/G7</f>
        <v>6.2266500622665006E-4</v>
      </c>
      <c r="H13" s="18" t="e">
        <f>H10/H7</f>
        <v>#DIV/0!</v>
      </c>
      <c r="I13" s="18">
        <f>I10/I7</f>
        <v>5.7142857142857147E-4</v>
      </c>
      <c r="J13" s="18">
        <f>J10/J7</f>
        <v>6.2500000000000001E-4</v>
      </c>
      <c r="K13" s="18">
        <f>K10/K7</f>
        <v>1.1052166224580018E-3</v>
      </c>
      <c r="L13" s="18">
        <f>L10/L7</f>
        <v>1.5E-3</v>
      </c>
      <c r="M13" s="151">
        <f>M10/M7</f>
        <v>2.0000000000000001E-4</v>
      </c>
      <c r="N13" s="132">
        <f>N10/N7</f>
        <v>2.6773761713520749E-3</v>
      </c>
      <c r="O13" s="157">
        <f>O10/O7</f>
        <v>3.3333333333333332E-4</v>
      </c>
      <c r="P13" s="18">
        <f>P10/P7</f>
        <v>3.4524426031417227E-4</v>
      </c>
      <c r="Q13" s="18">
        <f>Q10/Q7</f>
        <v>1.8461538461538461E-3</v>
      </c>
      <c r="R13" s="18">
        <f>R10/R7</f>
        <v>3.3096144299189144E-4</v>
      </c>
      <c r="S13" s="18">
        <f>S10/S7</f>
        <v>5.7142857142857147E-4</v>
      </c>
      <c r="T13" s="170">
        <f>T10/T7</f>
        <v>3.3333333333333332E-4</v>
      </c>
      <c r="U13" s="18">
        <f>U10/U7</f>
        <v>2.9052876234747239E-4</v>
      </c>
      <c r="V13" s="18">
        <f>V10/V7</f>
        <v>3.1781344350866042E-4</v>
      </c>
      <c r="W13" s="225"/>
      <c r="X13" s="239">
        <f>X10/X7</f>
        <v>0</v>
      </c>
      <c r="Y13" s="18">
        <f>Y10/Y7</f>
        <v>0</v>
      </c>
      <c r="Z13" s="21"/>
    </row>
    <row r="14" spans="1:32">
      <c r="J14" s="23" t="s">
        <v>73</v>
      </c>
      <c r="X14" s="23" t="s">
        <v>2771</v>
      </c>
    </row>
    <row r="15" spans="1:32">
      <c r="A15" s="25" t="s">
        <v>75</v>
      </c>
      <c r="B15" s="240" t="s">
        <v>0</v>
      </c>
      <c r="C15" s="240"/>
      <c r="D15" s="13" t="s">
        <v>25</v>
      </c>
      <c r="E15" s="13" t="s">
        <v>26</v>
      </c>
      <c r="F15" s="17" t="s">
        <v>27</v>
      </c>
      <c r="G15" s="17" t="s">
        <v>28</v>
      </c>
      <c r="H15" s="17" t="s">
        <v>29</v>
      </c>
      <c r="I15" s="17" t="s">
        <v>30</v>
      </c>
      <c r="J15" s="20" t="s">
        <v>67</v>
      </c>
      <c r="V15" s="21" t="s">
        <v>2770</v>
      </c>
      <c r="W15" s="21"/>
      <c r="X15" s="21" t="s">
        <v>2770</v>
      </c>
    </row>
    <row r="16" spans="1:32">
      <c r="A16" s="243" t="s">
        <v>76</v>
      </c>
      <c r="B16" s="16" t="s">
        <v>32</v>
      </c>
      <c r="C16" s="21" t="s">
        <v>5</v>
      </c>
      <c r="D16" s="1">
        <f>B5</f>
        <v>490</v>
      </c>
      <c r="E16" s="14">
        <f>B11</f>
        <v>0</v>
      </c>
      <c r="F16" s="14">
        <v>0</v>
      </c>
      <c r="G16" s="14">
        <v>0</v>
      </c>
      <c r="H16" s="14">
        <v>0</v>
      </c>
      <c r="I16" s="14">
        <v>0</v>
      </c>
      <c r="J16" t="s">
        <v>66</v>
      </c>
    </row>
    <row r="17" spans="1:26">
      <c r="A17" s="244"/>
      <c r="B17" s="16" t="s">
        <v>62</v>
      </c>
      <c r="C17" s="21" t="s">
        <v>7</v>
      </c>
      <c r="D17" s="1">
        <f>C5</f>
        <v>490</v>
      </c>
      <c r="E17" s="1">
        <f>C11</f>
        <v>2</v>
      </c>
      <c r="F17" s="1">
        <v>1</v>
      </c>
      <c r="G17" s="1">
        <v>0</v>
      </c>
      <c r="H17" s="1">
        <v>1</v>
      </c>
      <c r="I17" s="1">
        <v>0</v>
      </c>
      <c r="J17" t="s">
        <v>259</v>
      </c>
      <c r="O17" s="135"/>
      <c r="P17" s="134"/>
    </row>
    <row r="18" spans="1:26">
      <c r="A18" s="244"/>
      <c r="B18" s="16" t="s">
        <v>32</v>
      </c>
      <c r="C18" s="16" t="s">
        <v>5</v>
      </c>
      <c r="D18" s="14">
        <f>D5</f>
        <v>12736</v>
      </c>
      <c r="E18" s="14">
        <f>D11</f>
        <v>72</v>
      </c>
      <c r="F18" s="14">
        <v>11</v>
      </c>
      <c r="G18" s="14">
        <v>7</v>
      </c>
      <c r="H18" s="14">
        <v>32</v>
      </c>
      <c r="I18" s="14">
        <v>22</v>
      </c>
      <c r="J18" t="s">
        <v>66</v>
      </c>
      <c r="X18" s="22">
        <v>5811</v>
      </c>
    </row>
    <row r="19" spans="1:26">
      <c r="A19" s="244"/>
      <c r="B19" s="16" t="s">
        <v>62</v>
      </c>
      <c r="C19" s="16" t="s">
        <v>8</v>
      </c>
      <c r="D19" s="14">
        <f>E5</f>
        <v>12000</v>
      </c>
      <c r="E19" s="14">
        <f>E11</f>
        <v>84</v>
      </c>
      <c r="F19" s="14">
        <v>6</v>
      </c>
      <c r="G19" s="14">
        <v>7</v>
      </c>
      <c r="H19" s="14">
        <v>34</v>
      </c>
      <c r="I19" s="14">
        <v>37</v>
      </c>
      <c r="J19" t="s">
        <v>66</v>
      </c>
      <c r="U19">
        <v>2500</v>
      </c>
      <c r="X19" s="22">
        <v>14002</v>
      </c>
    </row>
    <row r="20" spans="1:26">
      <c r="A20" s="244"/>
      <c r="B20" s="16" t="s">
        <v>62</v>
      </c>
      <c r="C20" s="16" t="s">
        <v>63</v>
      </c>
      <c r="D20" s="14">
        <f>F5</f>
        <v>4022</v>
      </c>
      <c r="E20" s="14">
        <f>F11</f>
        <v>8</v>
      </c>
      <c r="F20" s="14">
        <v>0</v>
      </c>
      <c r="G20" s="14">
        <v>0</v>
      </c>
      <c r="H20" s="14">
        <v>5</v>
      </c>
      <c r="I20" s="14">
        <v>3</v>
      </c>
      <c r="J20" t="s">
        <v>66</v>
      </c>
      <c r="U20">
        <v>2989</v>
      </c>
    </row>
    <row r="21" spans="1:26">
      <c r="A21" s="244"/>
      <c r="B21" s="16" t="s">
        <v>32</v>
      </c>
      <c r="C21" s="16" t="s">
        <v>64</v>
      </c>
      <c r="D21" s="14">
        <v>14002</v>
      </c>
      <c r="E21" s="14">
        <f>G11</f>
        <v>36</v>
      </c>
      <c r="F21" s="14">
        <v>0</v>
      </c>
      <c r="G21" s="14">
        <f>1+1</f>
        <v>2</v>
      </c>
      <c r="H21" s="14">
        <f>16+1</f>
        <v>17</v>
      </c>
      <c r="I21" s="14">
        <v>17</v>
      </c>
      <c r="J21" t="s">
        <v>66</v>
      </c>
      <c r="U21">
        <f>U20-U19</f>
        <v>489</v>
      </c>
      <c r="X21" s="22">
        <v>7709</v>
      </c>
    </row>
    <row r="22" spans="1:26">
      <c r="A22" s="244"/>
      <c r="B22" s="16" t="s">
        <v>62</v>
      </c>
      <c r="C22" s="16" t="s">
        <v>31</v>
      </c>
      <c r="D22" s="14">
        <f>H5</f>
        <v>4020</v>
      </c>
      <c r="E22" s="14">
        <f>H11</f>
        <v>24</v>
      </c>
      <c r="F22" s="14">
        <v>1</v>
      </c>
      <c r="G22" s="14">
        <v>1</v>
      </c>
      <c r="H22" s="14">
        <v>11</v>
      </c>
      <c r="I22" s="14">
        <v>11</v>
      </c>
      <c r="J22" t="s">
        <v>66</v>
      </c>
      <c r="X22" s="22">
        <v>3981</v>
      </c>
    </row>
    <row r="23" spans="1:26">
      <c r="A23" s="244"/>
      <c r="B23" s="16" t="s">
        <v>32</v>
      </c>
      <c r="C23" s="16" t="s">
        <v>33</v>
      </c>
      <c r="D23" s="14">
        <f>I5</f>
        <v>14002</v>
      </c>
      <c r="E23" s="14">
        <f>I11</f>
        <v>65</v>
      </c>
      <c r="F23" s="14">
        <f>2+3</f>
        <v>5</v>
      </c>
      <c r="G23" s="14">
        <v>6</v>
      </c>
      <c r="H23" s="14">
        <v>32</v>
      </c>
      <c r="I23" s="14">
        <v>22</v>
      </c>
      <c r="J23" t="s">
        <v>66</v>
      </c>
      <c r="U23">
        <v>2992</v>
      </c>
      <c r="Z23">
        <f>5811-3981</f>
        <v>1830</v>
      </c>
    </row>
    <row r="24" spans="1:26">
      <c r="A24" s="244"/>
      <c r="B24" s="16" t="s">
        <v>62</v>
      </c>
      <c r="C24" s="16" t="s">
        <v>34</v>
      </c>
      <c r="D24" s="14">
        <f>J5</f>
        <v>5616</v>
      </c>
      <c r="E24" s="14">
        <f>J11</f>
        <v>28</v>
      </c>
      <c r="F24" s="14">
        <f>1+1</f>
        <v>2</v>
      </c>
      <c r="G24" s="14">
        <v>2</v>
      </c>
      <c r="H24" s="14">
        <v>14</v>
      </c>
      <c r="I24" s="14">
        <v>10</v>
      </c>
      <c r="J24" t="s">
        <v>66</v>
      </c>
      <c r="U24">
        <f>U23-U19</f>
        <v>492</v>
      </c>
      <c r="X24" s="22">
        <v>6293</v>
      </c>
    </row>
    <row r="25" spans="1:26">
      <c r="A25" s="244"/>
      <c r="B25" s="16" t="s">
        <v>32</v>
      </c>
      <c r="C25" s="16" t="s">
        <v>65</v>
      </c>
      <c r="D25" s="14">
        <f>K5</f>
        <v>14002</v>
      </c>
      <c r="E25" s="14">
        <f>K11</f>
        <v>83</v>
      </c>
      <c r="F25" s="14">
        <f>2+1</f>
        <v>3</v>
      </c>
      <c r="G25" s="14">
        <v>18</v>
      </c>
      <c r="H25" s="14">
        <f>37+3</f>
        <v>40</v>
      </c>
      <c r="I25" s="14">
        <f>21+1</f>
        <v>22</v>
      </c>
      <c r="J25" t="s">
        <v>66</v>
      </c>
      <c r="X25" s="22">
        <v>1830</v>
      </c>
    </row>
    <row r="26" spans="1:26">
      <c r="A26" s="244"/>
      <c r="B26" s="16" t="s">
        <v>62</v>
      </c>
      <c r="C26" s="16" t="s">
        <v>71</v>
      </c>
      <c r="D26" s="14">
        <f>L5</f>
        <v>6016</v>
      </c>
      <c r="E26" s="14">
        <f>L11</f>
        <v>24</v>
      </c>
      <c r="F26" s="14">
        <v>0</v>
      </c>
      <c r="G26" s="14">
        <f>12+2</f>
        <v>14</v>
      </c>
      <c r="H26" s="14">
        <v>10</v>
      </c>
      <c r="I26" s="14">
        <v>0</v>
      </c>
      <c r="J26" t="s">
        <v>66</v>
      </c>
    </row>
    <row r="27" spans="1:26">
      <c r="A27" s="244"/>
      <c r="B27" s="16" t="s">
        <v>32</v>
      </c>
      <c r="C27" s="16" t="s">
        <v>72</v>
      </c>
      <c r="D27" s="14">
        <f>M5</f>
        <v>14002</v>
      </c>
      <c r="E27" s="14">
        <f>M11</f>
        <v>69</v>
      </c>
      <c r="F27" s="14">
        <f>2+1</f>
        <v>3</v>
      </c>
      <c r="G27" s="14">
        <v>14</v>
      </c>
      <c r="H27" s="14">
        <f>38+1</f>
        <v>39</v>
      </c>
      <c r="I27" s="14">
        <v>13</v>
      </c>
      <c r="J27" t="s">
        <v>66</v>
      </c>
    </row>
    <row r="28" spans="1:26">
      <c r="A28" s="244"/>
      <c r="B28" s="140" t="s">
        <v>201</v>
      </c>
      <c r="C28" s="140" t="s">
        <v>197</v>
      </c>
      <c r="D28" s="48">
        <f>N5</f>
        <v>12596</v>
      </c>
      <c r="E28" s="48">
        <f>N11</f>
        <v>145</v>
      </c>
      <c r="F28" s="48">
        <v>5</v>
      </c>
      <c r="G28" s="48">
        <f>18+3</f>
        <v>21</v>
      </c>
      <c r="H28" s="48">
        <f>71+2</f>
        <v>73</v>
      </c>
      <c r="I28" s="48">
        <f>43+3</f>
        <v>46</v>
      </c>
      <c r="J28" t="s">
        <v>66</v>
      </c>
    </row>
    <row r="29" spans="1:26">
      <c r="A29" s="244"/>
      <c r="B29" s="16" t="s">
        <v>206</v>
      </c>
      <c r="C29" s="16" t="s">
        <v>208</v>
      </c>
      <c r="D29" s="14">
        <f>O5</f>
        <v>6000</v>
      </c>
      <c r="E29" s="14">
        <f>O11</f>
        <v>9</v>
      </c>
      <c r="F29" s="14">
        <v>0</v>
      </c>
      <c r="G29" s="14">
        <v>0</v>
      </c>
      <c r="H29" s="14">
        <f>5+1</f>
        <v>6</v>
      </c>
      <c r="I29" s="14">
        <v>3</v>
      </c>
      <c r="J29" t="s">
        <v>66</v>
      </c>
    </row>
    <row r="30" spans="1:26">
      <c r="A30" s="244"/>
      <c r="B30" s="16" t="s">
        <v>207</v>
      </c>
      <c r="C30" s="16" t="s">
        <v>209</v>
      </c>
      <c r="D30" s="14">
        <f>P5</f>
        <v>14002</v>
      </c>
      <c r="E30" s="14">
        <f>P11</f>
        <v>54</v>
      </c>
      <c r="F30" s="14">
        <v>0</v>
      </c>
      <c r="G30" s="14">
        <v>5</v>
      </c>
      <c r="H30" s="14">
        <f>32+2-1</f>
        <v>33</v>
      </c>
      <c r="I30" s="14">
        <v>16</v>
      </c>
      <c r="J30" t="s">
        <v>66</v>
      </c>
    </row>
    <row r="31" spans="1:26">
      <c r="A31" s="244"/>
      <c r="B31" s="16" t="s">
        <v>256</v>
      </c>
      <c r="C31" s="16" t="s">
        <v>257</v>
      </c>
      <c r="D31" s="14">
        <f>Q5</f>
        <v>6000</v>
      </c>
      <c r="E31" s="14">
        <f>Q11</f>
        <v>42</v>
      </c>
      <c r="F31" s="14">
        <f>0+1</f>
        <v>1</v>
      </c>
      <c r="G31" s="14">
        <f>3+1</f>
        <v>4</v>
      </c>
      <c r="H31" s="14">
        <f>23+4</f>
        <v>27</v>
      </c>
      <c r="I31" s="14">
        <v>10</v>
      </c>
      <c r="J31" t="s">
        <v>66</v>
      </c>
    </row>
    <row r="32" spans="1:26">
      <c r="A32" s="244"/>
      <c r="B32" s="16" t="s">
        <v>262</v>
      </c>
      <c r="C32" s="16" t="s">
        <v>263</v>
      </c>
      <c r="D32" s="14">
        <f>R5</f>
        <v>14002</v>
      </c>
      <c r="E32" s="14">
        <f>R11</f>
        <v>77</v>
      </c>
      <c r="F32" s="14">
        <v>1</v>
      </c>
      <c r="G32" s="14">
        <v>9</v>
      </c>
      <c r="H32" s="14">
        <f>45+2</f>
        <v>47</v>
      </c>
      <c r="I32" s="14">
        <v>20</v>
      </c>
      <c r="J32" t="s">
        <v>66</v>
      </c>
    </row>
    <row r="33" spans="1:12">
      <c r="A33" s="244"/>
      <c r="B33" s="16" t="s">
        <v>372</v>
      </c>
      <c r="C33" s="16" t="s">
        <v>373</v>
      </c>
      <c r="D33" s="14">
        <f>S5</f>
        <v>6000</v>
      </c>
      <c r="E33" s="14">
        <f>S11</f>
        <v>46</v>
      </c>
      <c r="F33" s="14">
        <v>1</v>
      </c>
      <c r="G33" s="14">
        <v>2</v>
      </c>
      <c r="H33" s="14">
        <f>29+2</f>
        <v>31</v>
      </c>
      <c r="I33" s="14">
        <v>12</v>
      </c>
      <c r="J33" t="s">
        <v>66</v>
      </c>
    </row>
    <row r="34" spans="1:12">
      <c r="A34" s="244"/>
      <c r="B34" s="179" t="s">
        <v>2695</v>
      </c>
      <c r="C34" s="179" t="s">
        <v>377</v>
      </c>
      <c r="D34" s="180">
        <f>T5</f>
        <v>8419</v>
      </c>
      <c r="E34" s="180">
        <f>T11</f>
        <v>52</v>
      </c>
      <c r="F34" s="180">
        <v>0</v>
      </c>
      <c r="G34" s="180">
        <v>6</v>
      </c>
      <c r="H34" s="180">
        <v>25</v>
      </c>
      <c r="I34" s="180">
        <f>20+1</f>
        <v>21</v>
      </c>
      <c r="J34" s="181" t="s">
        <v>66</v>
      </c>
    </row>
    <row r="35" spans="1:12">
      <c r="A35" s="244"/>
      <c r="B35" s="16" t="s">
        <v>397</v>
      </c>
      <c r="C35" s="16" t="s">
        <v>398</v>
      </c>
      <c r="D35" s="14">
        <f>U5</f>
        <v>6434</v>
      </c>
      <c r="E35" s="14">
        <f>U11</f>
        <v>67</v>
      </c>
      <c r="F35" s="14">
        <v>1</v>
      </c>
      <c r="G35" s="14">
        <v>7</v>
      </c>
      <c r="H35" s="14">
        <f>40+1</f>
        <v>41</v>
      </c>
      <c r="I35" s="14">
        <v>18</v>
      </c>
    </row>
    <row r="36" spans="1:12">
      <c r="A36" s="245"/>
      <c r="B36" s="16" t="s">
        <v>2653</v>
      </c>
      <c r="C36" s="16" t="s">
        <v>2654</v>
      </c>
      <c r="D36" s="14">
        <f>V5</f>
        <v>14002</v>
      </c>
      <c r="E36" s="14">
        <f>V11</f>
        <v>55</v>
      </c>
      <c r="F36" s="14">
        <v>1</v>
      </c>
      <c r="G36" s="14">
        <f>4+1</f>
        <v>5</v>
      </c>
      <c r="H36" s="14">
        <f>35+1</f>
        <v>36</v>
      </c>
      <c r="I36" s="14">
        <v>13</v>
      </c>
    </row>
    <row r="37" spans="1:12">
      <c r="A37" s="218"/>
      <c r="B37" s="140" t="s">
        <v>201</v>
      </c>
      <c r="C37" s="140" t="s">
        <v>2763</v>
      </c>
      <c r="D37" s="48">
        <f>X5</f>
        <v>17991</v>
      </c>
      <c r="E37" s="48">
        <f>X11</f>
        <v>38</v>
      </c>
      <c r="F37" s="48">
        <v>0</v>
      </c>
      <c r="G37" s="48">
        <v>6</v>
      </c>
      <c r="H37" s="48">
        <v>21</v>
      </c>
      <c r="I37" s="48">
        <v>11</v>
      </c>
    </row>
    <row r="38" spans="1:12">
      <c r="A38" s="218"/>
      <c r="B38" s="223"/>
      <c r="C38" s="224"/>
      <c r="D38" s="14"/>
      <c r="E38" s="14"/>
      <c r="F38" s="14"/>
      <c r="G38" s="14"/>
      <c r="H38" s="14"/>
      <c r="I38" s="14"/>
    </row>
    <row r="39" spans="1:12" ht="14.5" customHeight="1">
      <c r="A39" s="21"/>
      <c r="B39" s="241" t="s">
        <v>35</v>
      </c>
      <c r="C39" s="242"/>
      <c r="D39" s="15">
        <f>SUM(D16:D30)</f>
        <v>133996</v>
      </c>
      <c r="E39" s="15">
        <f>SUM(E16:E38)</f>
        <v>1080</v>
      </c>
      <c r="F39" s="15">
        <f>SUM(F16:F37)</f>
        <v>42</v>
      </c>
      <c r="G39" s="15">
        <f>SUM(G16:G37)</f>
        <v>136</v>
      </c>
      <c r="H39" s="15">
        <f>SUM(H16:H36)</f>
        <v>554</v>
      </c>
      <c r="I39" s="15">
        <f>SUM(I16:I37)</f>
        <v>327</v>
      </c>
    </row>
    <row r="41" spans="1:12">
      <c r="B41" s="24"/>
      <c r="F41" s="143" t="s">
        <v>2693</v>
      </c>
    </row>
    <row r="42" spans="1:12" hidden="1">
      <c r="A42" s="32" t="s">
        <v>99</v>
      </c>
    </row>
    <row r="43" spans="1:12" hidden="1">
      <c r="A43" s="26" t="s">
        <v>75</v>
      </c>
      <c r="B43" s="27" t="s">
        <v>98</v>
      </c>
      <c r="C43" s="28" t="s">
        <v>77</v>
      </c>
      <c r="D43" s="29" t="s">
        <v>78</v>
      </c>
      <c r="E43" s="28" t="s">
        <v>79</v>
      </c>
      <c r="F43" s="30" t="s">
        <v>80</v>
      </c>
      <c r="G43" s="30" t="s">
        <v>81</v>
      </c>
      <c r="H43" s="30" t="s">
        <v>82</v>
      </c>
      <c r="I43" s="33" t="s">
        <v>79</v>
      </c>
      <c r="J43" s="30" t="s">
        <v>83</v>
      </c>
      <c r="K43" s="31" t="s">
        <v>84</v>
      </c>
      <c r="L43" s="30" t="s">
        <v>79</v>
      </c>
    </row>
    <row r="44" spans="1:12" hidden="1">
      <c r="A44" s="6" t="s">
        <v>76</v>
      </c>
      <c r="B44" s="16" t="s">
        <v>88</v>
      </c>
      <c r="C44" s="21" t="s">
        <v>87</v>
      </c>
      <c r="D44" s="1" t="s">
        <v>87</v>
      </c>
      <c r="E44" s="21" t="s">
        <v>87</v>
      </c>
      <c r="F44" s="21">
        <v>490</v>
      </c>
      <c r="G44" s="21" t="s">
        <v>85</v>
      </c>
      <c r="H44" s="21">
        <v>4</v>
      </c>
      <c r="I44" s="1">
        <v>55</v>
      </c>
      <c r="J44" s="21" t="s">
        <v>87</v>
      </c>
      <c r="K44" s="21" t="s">
        <v>87</v>
      </c>
      <c r="L44" s="21" t="s">
        <v>87</v>
      </c>
    </row>
    <row r="45" spans="1:12" hidden="1">
      <c r="A45" s="6" t="s">
        <v>76</v>
      </c>
      <c r="B45" s="16" t="s">
        <v>88</v>
      </c>
      <c r="C45" s="21" t="s">
        <v>87</v>
      </c>
      <c r="D45" s="1" t="s">
        <v>87</v>
      </c>
      <c r="E45" s="21" t="s">
        <v>87</v>
      </c>
      <c r="F45" s="21">
        <v>0</v>
      </c>
      <c r="G45" s="21" t="s">
        <v>86</v>
      </c>
      <c r="H45" s="21">
        <v>0</v>
      </c>
      <c r="I45" s="1" t="s">
        <v>87</v>
      </c>
      <c r="J45" s="21" t="s">
        <v>87</v>
      </c>
      <c r="K45" s="21" t="s">
        <v>87</v>
      </c>
      <c r="L45" s="21" t="s">
        <v>87</v>
      </c>
    </row>
    <row r="46" spans="1:12" hidden="1">
      <c r="A46" s="6" t="s">
        <v>76</v>
      </c>
      <c r="B46" s="16" t="s">
        <v>89</v>
      </c>
      <c r="C46" s="21" t="s">
        <v>87</v>
      </c>
      <c r="D46" s="1" t="s">
        <v>87</v>
      </c>
      <c r="E46" s="21" t="s">
        <v>87</v>
      </c>
      <c r="F46" s="21">
        <v>490</v>
      </c>
      <c r="G46" s="21" t="s">
        <v>85</v>
      </c>
      <c r="H46" s="21">
        <v>4</v>
      </c>
      <c r="I46" s="1">
        <v>55</v>
      </c>
      <c r="J46" s="21" t="s">
        <v>87</v>
      </c>
      <c r="K46" s="21" t="s">
        <v>87</v>
      </c>
      <c r="L46" s="21" t="s">
        <v>87</v>
      </c>
    </row>
    <row r="47" spans="1:12" hidden="1">
      <c r="A47" s="6" t="s">
        <v>76</v>
      </c>
      <c r="B47" s="16" t="s">
        <v>89</v>
      </c>
      <c r="C47" s="21" t="s">
        <v>87</v>
      </c>
      <c r="D47" s="1" t="s">
        <v>87</v>
      </c>
      <c r="E47" s="21" t="s">
        <v>87</v>
      </c>
      <c r="F47" s="21">
        <v>0</v>
      </c>
      <c r="G47" s="21" t="s">
        <v>86</v>
      </c>
      <c r="H47" s="21">
        <v>0</v>
      </c>
      <c r="I47" s="1" t="s">
        <v>87</v>
      </c>
      <c r="J47" s="21" t="s">
        <v>87</v>
      </c>
      <c r="K47" s="21" t="s">
        <v>87</v>
      </c>
      <c r="L47" s="21" t="s">
        <v>87</v>
      </c>
    </row>
    <row r="48" spans="1:12" hidden="1">
      <c r="A48" s="6" t="s">
        <v>76</v>
      </c>
      <c r="B48" s="16" t="s">
        <v>88</v>
      </c>
      <c r="C48" s="21" t="s">
        <v>87</v>
      </c>
      <c r="D48" s="1" t="s">
        <v>87</v>
      </c>
      <c r="E48" s="21" t="s">
        <v>87</v>
      </c>
      <c r="F48" s="21">
        <v>12736</v>
      </c>
      <c r="G48" s="21" t="s">
        <v>85</v>
      </c>
      <c r="H48" s="21">
        <v>18</v>
      </c>
      <c r="I48" s="22">
        <v>53.19</v>
      </c>
      <c r="J48" s="21" t="s">
        <v>87</v>
      </c>
      <c r="K48" s="21" t="s">
        <v>87</v>
      </c>
      <c r="L48" s="21" t="s">
        <v>87</v>
      </c>
    </row>
    <row r="49" spans="1:12" hidden="1">
      <c r="A49" s="6" t="s">
        <v>76</v>
      </c>
      <c r="B49" s="16" t="s">
        <v>88</v>
      </c>
      <c r="C49" s="21" t="s">
        <v>87</v>
      </c>
      <c r="D49" s="1" t="s">
        <v>87</v>
      </c>
      <c r="E49" s="21" t="s">
        <v>87</v>
      </c>
      <c r="F49" s="21">
        <v>0</v>
      </c>
      <c r="G49" s="21" t="s">
        <v>86</v>
      </c>
      <c r="H49" s="21">
        <v>0</v>
      </c>
      <c r="I49" s="1" t="s">
        <v>87</v>
      </c>
      <c r="J49" s="21" t="s">
        <v>87</v>
      </c>
      <c r="K49" s="21" t="s">
        <v>87</v>
      </c>
      <c r="L49" s="21" t="s">
        <v>87</v>
      </c>
    </row>
    <row r="50" spans="1:12" hidden="1">
      <c r="A50" s="6" t="s">
        <v>76</v>
      </c>
      <c r="B50" s="16" t="s">
        <v>91</v>
      </c>
      <c r="C50" s="21" t="s">
        <v>87</v>
      </c>
      <c r="D50" s="1" t="s">
        <v>87</v>
      </c>
      <c r="E50" s="21" t="s">
        <v>87</v>
      </c>
      <c r="F50" s="21">
        <v>12000</v>
      </c>
      <c r="G50" s="21" t="s">
        <v>85</v>
      </c>
      <c r="H50" s="21">
        <v>18</v>
      </c>
      <c r="I50" s="1">
        <v>55.52</v>
      </c>
      <c r="J50" s="21" t="s">
        <v>87</v>
      </c>
      <c r="K50" s="21" t="s">
        <v>87</v>
      </c>
      <c r="L50" s="21" t="s">
        <v>87</v>
      </c>
    </row>
    <row r="51" spans="1:12" hidden="1">
      <c r="A51" s="6" t="s">
        <v>76</v>
      </c>
      <c r="B51" s="16" t="s">
        <v>91</v>
      </c>
      <c r="C51" s="21" t="s">
        <v>87</v>
      </c>
      <c r="D51" s="1" t="s">
        <v>87</v>
      </c>
      <c r="E51" s="21" t="s">
        <v>87</v>
      </c>
      <c r="F51" s="21">
        <v>0</v>
      </c>
      <c r="G51" s="21" t="s">
        <v>86</v>
      </c>
      <c r="H51" s="21">
        <v>0</v>
      </c>
      <c r="I51" s="1" t="s">
        <v>87</v>
      </c>
      <c r="J51" s="21" t="s">
        <v>87</v>
      </c>
      <c r="K51" s="21" t="s">
        <v>87</v>
      </c>
      <c r="L51" s="21" t="s">
        <v>87</v>
      </c>
    </row>
    <row r="52" spans="1:12" hidden="1">
      <c r="A52" s="6" t="s">
        <v>76</v>
      </c>
      <c r="B52" s="16" t="s">
        <v>90</v>
      </c>
      <c r="C52" s="21" t="s">
        <v>87</v>
      </c>
      <c r="D52" s="1" t="s">
        <v>87</v>
      </c>
      <c r="E52" s="21" t="s">
        <v>87</v>
      </c>
      <c r="F52" s="21">
        <v>4022</v>
      </c>
      <c r="G52" s="21" t="s">
        <v>85</v>
      </c>
      <c r="H52" s="21">
        <v>18</v>
      </c>
      <c r="I52" s="1">
        <v>50.74</v>
      </c>
      <c r="J52" s="21" t="s">
        <v>87</v>
      </c>
      <c r="K52" s="21" t="s">
        <v>87</v>
      </c>
      <c r="L52" s="21" t="s">
        <v>87</v>
      </c>
    </row>
    <row r="53" spans="1:12" hidden="1">
      <c r="A53" s="6" t="s">
        <v>76</v>
      </c>
      <c r="B53" s="16" t="s">
        <v>90</v>
      </c>
      <c r="C53" s="21" t="s">
        <v>87</v>
      </c>
      <c r="D53" s="1" t="s">
        <v>87</v>
      </c>
      <c r="E53" s="21" t="s">
        <v>87</v>
      </c>
      <c r="F53" s="21">
        <v>0</v>
      </c>
      <c r="G53" s="21" t="s">
        <v>86</v>
      </c>
      <c r="H53" s="21">
        <v>0</v>
      </c>
      <c r="I53" s="1" t="s">
        <v>87</v>
      </c>
      <c r="J53" s="21" t="s">
        <v>87</v>
      </c>
      <c r="K53" s="21" t="s">
        <v>87</v>
      </c>
      <c r="L53" s="21" t="s">
        <v>87</v>
      </c>
    </row>
    <row r="54" spans="1:12" hidden="1">
      <c r="A54" s="6" t="s">
        <v>76</v>
      </c>
      <c r="B54" s="16" t="s">
        <v>92</v>
      </c>
      <c r="C54" s="21" t="s">
        <v>87</v>
      </c>
      <c r="D54" s="1" t="s">
        <v>87</v>
      </c>
      <c r="E54" s="21" t="s">
        <v>87</v>
      </c>
      <c r="F54" s="21">
        <v>10790</v>
      </c>
      <c r="G54" s="21" t="s">
        <v>85</v>
      </c>
      <c r="H54" s="21">
        <v>18</v>
      </c>
      <c r="I54" s="1">
        <v>53.83</v>
      </c>
      <c r="J54" s="21" t="s">
        <v>87</v>
      </c>
      <c r="K54" s="21" t="s">
        <v>87</v>
      </c>
      <c r="L54" s="21" t="s">
        <v>87</v>
      </c>
    </row>
    <row r="55" spans="1:12" hidden="1">
      <c r="A55" s="6" t="s">
        <v>76</v>
      </c>
      <c r="B55" s="16" t="s">
        <v>92</v>
      </c>
      <c r="C55" s="21" t="s">
        <v>87</v>
      </c>
      <c r="D55" s="1" t="s">
        <v>87</v>
      </c>
      <c r="E55" s="21" t="s">
        <v>87</v>
      </c>
      <c r="F55" s="21">
        <v>3212</v>
      </c>
      <c r="G55" s="21" t="s">
        <v>86</v>
      </c>
      <c r="H55" s="21">
        <v>3</v>
      </c>
      <c r="I55" s="1">
        <v>200</v>
      </c>
      <c r="J55" s="21" t="s">
        <v>87</v>
      </c>
      <c r="K55" s="21" t="s">
        <v>87</v>
      </c>
      <c r="L55" s="21" t="s">
        <v>87</v>
      </c>
    </row>
    <row r="56" spans="1:12" hidden="1">
      <c r="A56" s="6" t="s">
        <v>76</v>
      </c>
      <c r="B56" s="16" t="s">
        <v>93</v>
      </c>
      <c r="C56" s="21" t="s">
        <v>87</v>
      </c>
      <c r="D56" s="1" t="s">
        <v>87</v>
      </c>
      <c r="E56" s="21" t="s">
        <v>87</v>
      </c>
      <c r="F56" s="21">
        <v>4020</v>
      </c>
      <c r="G56" s="21" t="s">
        <v>85</v>
      </c>
      <c r="H56" s="21">
        <v>18</v>
      </c>
      <c r="I56" s="1">
        <v>57.16</v>
      </c>
      <c r="J56" s="21" t="s">
        <v>87</v>
      </c>
      <c r="K56" s="21" t="s">
        <v>87</v>
      </c>
      <c r="L56" s="21" t="s">
        <v>87</v>
      </c>
    </row>
    <row r="57" spans="1:12" hidden="1">
      <c r="A57" s="6" t="s">
        <v>76</v>
      </c>
      <c r="B57" s="16" t="s">
        <v>93</v>
      </c>
      <c r="C57" s="21" t="s">
        <v>87</v>
      </c>
      <c r="D57" s="1" t="s">
        <v>87</v>
      </c>
      <c r="E57" s="21" t="s">
        <v>87</v>
      </c>
      <c r="F57" s="21">
        <v>0</v>
      </c>
      <c r="G57" s="21" t="s">
        <v>86</v>
      </c>
      <c r="H57" s="21">
        <v>0</v>
      </c>
      <c r="I57" s="1" t="s">
        <v>87</v>
      </c>
      <c r="J57" s="21" t="s">
        <v>87</v>
      </c>
      <c r="K57" s="21" t="s">
        <v>87</v>
      </c>
      <c r="L57" s="21" t="s">
        <v>87</v>
      </c>
    </row>
    <row r="58" spans="1:12" hidden="1">
      <c r="A58" s="6" t="s">
        <v>76</v>
      </c>
      <c r="B58" s="16" t="s">
        <v>94</v>
      </c>
      <c r="C58" s="21" t="s">
        <v>87</v>
      </c>
      <c r="D58" s="1" t="s">
        <v>87</v>
      </c>
      <c r="E58" s="21" t="s">
        <v>87</v>
      </c>
      <c r="F58" s="21">
        <v>10502</v>
      </c>
      <c r="G58" s="21" t="s">
        <v>85</v>
      </c>
      <c r="H58" s="21">
        <v>18</v>
      </c>
      <c r="I58" s="1">
        <v>52.48</v>
      </c>
      <c r="J58" s="21" t="s">
        <v>87</v>
      </c>
      <c r="K58" s="21" t="s">
        <v>87</v>
      </c>
      <c r="L58" s="21" t="s">
        <v>87</v>
      </c>
    </row>
    <row r="59" spans="1:12" hidden="1">
      <c r="A59" s="6" t="s">
        <v>76</v>
      </c>
      <c r="B59" s="16" t="s">
        <v>94</v>
      </c>
      <c r="C59" s="21" t="s">
        <v>87</v>
      </c>
      <c r="D59" s="1" t="s">
        <v>87</v>
      </c>
      <c r="E59" s="21" t="s">
        <v>87</v>
      </c>
      <c r="F59" s="21">
        <v>3500</v>
      </c>
      <c r="G59" s="21" t="s">
        <v>86</v>
      </c>
      <c r="H59" s="21">
        <v>3</v>
      </c>
      <c r="I59" s="1">
        <v>200</v>
      </c>
      <c r="J59" s="21" t="s">
        <v>87</v>
      </c>
      <c r="K59" s="21" t="s">
        <v>87</v>
      </c>
      <c r="L59" s="21" t="s">
        <v>87</v>
      </c>
    </row>
    <row r="60" spans="1:12" hidden="1">
      <c r="A60" s="6" t="s">
        <v>76</v>
      </c>
      <c r="B60" s="16" t="s">
        <v>95</v>
      </c>
      <c r="C60" s="21" t="s">
        <v>87</v>
      </c>
      <c r="D60" s="1" t="s">
        <v>87</v>
      </c>
      <c r="E60" s="21" t="s">
        <v>87</v>
      </c>
      <c r="F60" s="21">
        <v>4016</v>
      </c>
      <c r="G60" s="21" t="s">
        <v>85</v>
      </c>
      <c r="H60" s="21">
        <v>18</v>
      </c>
      <c r="I60" s="1">
        <v>51.85</v>
      </c>
      <c r="J60" s="21" t="s">
        <v>87</v>
      </c>
      <c r="K60" s="21" t="s">
        <v>87</v>
      </c>
      <c r="L60" s="21" t="s">
        <v>87</v>
      </c>
    </row>
    <row r="61" spans="1:12" hidden="1">
      <c r="A61" s="6" t="s">
        <v>76</v>
      </c>
      <c r="B61" s="16" t="s">
        <v>95</v>
      </c>
      <c r="C61" s="21" t="s">
        <v>87</v>
      </c>
      <c r="D61" s="1" t="s">
        <v>87</v>
      </c>
      <c r="E61" s="21" t="s">
        <v>87</v>
      </c>
      <c r="F61" s="21">
        <v>1600</v>
      </c>
      <c r="G61" s="21" t="s">
        <v>86</v>
      </c>
      <c r="H61" s="21">
        <v>3</v>
      </c>
      <c r="I61" s="1">
        <v>200</v>
      </c>
      <c r="J61" s="21" t="s">
        <v>87</v>
      </c>
      <c r="K61" s="21" t="s">
        <v>87</v>
      </c>
      <c r="L61" s="21" t="s">
        <v>87</v>
      </c>
    </row>
    <row r="62" spans="1:12" hidden="1">
      <c r="A62" s="6" t="s">
        <v>76</v>
      </c>
      <c r="B62" s="16" t="s">
        <v>96</v>
      </c>
      <c r="C62" s="21" t="s">
        <v>87</v>
      </c>
      <c r="D62" s="1" t="s">
        <v>87</v>
      </c>
      <c r="E62" s="21" t="s">
        <v>87</v>
      </c>
      <c r="F62" s="21">
        <v>9478</v>
      </c>
      <c r="G62" s="21" t="s">
        <v>85</v>
      </c>
      <c r="H62" s="21">
        <v>18</v>
      </c>
      <c r="I62" s="1">
        <v>49.94</v>
      </c>
      <c r="J62" s="21" t="s">
        <v>87</v>
      </c>
      <c r="K62" s="21" t="s">
        <v>87</v>
      </c>
      <c r="L62" s="21" t="s">
        <v>87</v>
      </c>
    </row>
    <row r="63" spans="1:12" hidden="1">
      <c r="A63" s="6" t="s">
        <v>76</v>
      </c>
      <c r="B63" s="16" t="s">
        <v>96</v>
      </c>
      <c r="C63" s="21" t="s">
        <v>87</v>
      </c>
      <c r="D63" s="1" t="s">
        <v>87</v>
      </c>
      <c r="E63" s="21" t="s">
        <v>87</v>
      </c>
      <c r="F63" s="21">
        <v>4524</v>
      </c>
      <c r="G63" s="21" t="s">
        <v>86</v>
      </c>
      <c r="H63" s="21">
        <v>3</v>
      </c>
      <c r="I63" s="1">
        <v>200</v>
      </c>
      <c r="J63" s="21" t="s">
        <v>87</v>
      </c>
      <c r="K63" s="21" t="s">
        <v>87</v>
      </c>
      <c r="L63" s="21" t="s">
        <v>87</v>
      </c>
    </row>
    <row r="64" spans="1:12" hidden="1">
      <c r="A64" s="6" t="s">
        <v>76</v>
      </c>
      <c r="B64" s="16" t="s">
        <v>97</v>
      </c>
      <c r="C64" s="21" t="s">
        <v>87</v>
      </c>
      <c r="D64" s="1" t="s">
        <v>87</v>
      </c>
      <c r="E64" s="21" t="s">
        <v>87</v>
      </c>
      <c r="F64" s="21">
        <v>4016</v>
      </c>
      <c r="G64" s="21" t="s">
        <v>85</v>
      </c>
      <c r="H64" s="21">
        <v>18</v>
      </c>
      <c r="I64" s="1">
        <v>54.85</v>
      </c>
      <c r="J64" s="21" t="s">
        <v>87</v>
      </c>
      <c r="K64" s="21" t="s">
        <v>87</v>
      </c>
      <c r="L64" s="21" t="s">
        <v>87</v>
      </c>
    </row>
    <row r="65" spans="1:12" hidden="1">
      <c r="A65" s="6" t="s">
        <v>76</v>
      </c>
      <c r="B65" s="16" t="s">
        <v>97</v>
      </c>
      <c r="C65" s="21" t="s">
        <v>87</v>
      </c>
      <c r="D65" s="1" t="s">
        <v>87</v>
      </c>
      <c r="E65" s="21" t="s">
        <v>87</v>
      </c>
      <c r="F65" s="21">
        <v>2000</v>
      </c>
      <c r="G65" s="21" t="s">
        <v>86</v>
      </c>
      <c r="H65" s="21">
        <v>3</v>
      </c>
      <c r="I65" s="1">
        <v>200</v>
      </c>
      <c r="J65" s="21" t="s">
        <v>87</v>
      </c>
      <c r="K65" s="21" t="s">
        <v>87</v>
      </c>
      <c r="L65" s="21" t="s">
        <v>87</v>
      </c>
    </row>
    <row r="66" spans="1:12" hidden="1">
      <c r="A66" s="6" t="s">
        <v>76</v>
      </c>
      <c r="B66" s="16" t="s">
        <v>161</v>
      </c>
      <c r="C66" s="21" t="s">
        <v>87</v>
      </c>
      <c r="D66" s="1" t="s">
        <v>87</v>
      </c>
      <c r="E66" s="21" t="s">
        <v>87</v>
      </c>
      <c r="F66" s="21">
        <v>9002</v>
      </c>
      <c r="G66" s="21" t="s">
        <v>85</v>
      </c>
      <c r="H66" s="21">
        <v>18</v>
      </c>
      <c r="I66" s="1">
        <v>53.63</v>
      </c>
      <c r="J66" s="21" t="s">
        <v>87</v>
      </c>
      <c r="K66" s="21" t="s">
        <v>87</v>
      </c>
      <c r="L66" s="21" t="s">
        <v>87</v>
      </c>
    </row>
    <row r="67" spans="1:12" hidden="1">
      <c r="A67" s="6" t="s">
        <v>76</v>
      </c>
      <c r="B67" s="16" t="s">
        <v>161</v>
      </c>
      <c r="C67" s="21" t="s">
        <v>87</v>
      </c>
      <c r="D67" s="1" t="s">
        <v>87</v>
      </c>
      <c r="E67" s="21" t="s">
        <v>87</v>
      </c>
      <c r="F67" s="21">
        <v>5000</v>
      </c>
      <c r="G67" s="21" t="s">
        <v>86</v>
      </c>
      <c r="H67" s="21">
        <v>3</v>
      </c>
      <c r="I67" s="1">
        <v>200</v>
      </c>
      <c r="J67" s="21" t="s">
        <v>87</v>
      </c>
      <c r="K67" s="21" t="s">
        <v>87</v>
      </c>
      <c r="L67" s="21" t="s">
        <v>87</v>
      </c>
    </row>
    <row r="68" spans="1:12" hidden="1">
      <c r="A68" s="6" t="s">
        <v>76</v>
      </c>
      <c r="B68" s="16" t="s">
        <v>211</v>
      </c>
      <c r="C68" s="21" t="s">
        <v>87</v>
      </c>
      <c r="D68" s="1" t="s">
        <v>87</v>
      </c>
      <c r="E68" s="21" t="s">
        <v>87</v>
      </c>
      <c r="F68" s="21">
        <v>3000</v>
      </c>
      <c r="G68" s="21" t="s">
        <v>85</v>
      </c>
      <c r="H68" s="21">
        <v>18</v>
      </c>
      <c r="I68" s="1">
        <v>52.03</v>
      </c>
      <c r="J68" s="21" t="s">
        <v>87</v>
      </c>
      <c r="K68" s="21" t="s">
        <v>87</v>
      </c>
      <c r="L68" s="21" t="s">
        <v>87</v>
      </c>
    </row>
    <row r="69" spans="1:12" hidden="1">
      <c r="A69" s="6" t="s">
        <v>76</v>
      </c>
      <c r="B69" s="16" t="s">
        <v>212</v>
      </c>
      <c r="C69" s="21" t="s">
        <v>87</v>
      </c>
      <c r="D69" s="1" t="s">
        <v>87</v>
      </c>
      <c r="E69" s="21" t="s">
        <v>87</v>
      </c>
      <c r="F69" s="21">
        <v>3000</v>
      </c>
      <c r="G69" s="21" t="s">
        <v>86</v>
      </c>
      <c r="H69" s="21">
        <v>3</v>
      </c>
      <c r="I69" s="1">
        <v>200</v>
      </c>
      <c r="J69" s="21" t="s">
        <v>87</v>
      </c>
      <c r="K69" s="21" t="s">
        <v>87</v>
      </c>
      <c r="L69" s="21" t="s">
        <v>87</v>
      </c>
    </row>
    <row r="111" spans="7:7">
      <c r="G111" t="s">
        <v>413</v>
      </c>
    </row>
    <row r="113" spans="7:9">
      <c r="G113" t="s">
        <v>414</v>
      </c>
    </row>
    <row r="115" spans="7:9">
      <c r="G115" t="s">
        <v>415</v>
      </c>
    </row>
    <row r="116" spans="7:9">
      <c r="G116" t="s">
        <v>416</v>
      </c>
      <c r="H116" t="s">
        <v>417</v>
      </c>
    </row>
    <row r="121" spans="7:9">
      <c r="G121" t="s">
        <v>418</v>
      </c>
    </row>
    <row r="122" spans="7:9">
      <c r="G122" t="s">
        <v>419</v>
      </c>
    </row>
    <row r="123" spans="7:9">
      <c r="G123" t="s">
        <v>420</v>
      </c>
      <c r="I123" s="22" t="s">
        <v>421</v>
      </c>
    </row>
    <row r="127" spans="7:9">
      <c r="G127" t="s">
        <v>422</v>
      </c>
    </row>
  </sheetData>
  <mergeCells count="3">
    <mergeCell ref="B15:C15"/>
    <mergeCell ref="B39:C39"/>
    <mergeCell ref="A16:A36"/>
  </mergeCells>
  <phoneticPr fontId="5" type="noConversion"/>
  <hyperlinks>
    <hyperlink ref="J15" r:id="rId1" xr:uid="{54E13835-167B-476B-B8BD-8E0C466106FE}"/>
    <hyperlink ref="J14" r:id="rId2" xr:uid="{7C02291A-0574-411E-AFD9-71DDAC677FF9}"/>
    <hyperlink ref="A1" r:id="rId3" xr:uid="{D5EBEB83-21CE-438D-B096-C477898846A1}"/>
    <hyperlink ref="F41" r:id="rId4" xr:uid="{BC1D124C-20F2-4F57-9B5D-6F5DC6E73A01}"/>
    <hyperlink ref="X14" r:id="rId5" xr:uid="{C6DE8D37-51E3-459D-8D6F-F53A5B056BB8}"/>
  </hyperlinks>
  <pageMargins left="0.7" right="0.7" top="0.75" bottom="0.75" header="0.3" footer="0.3"/>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595C-97A1-491D-ACF6-091652227700}">
  <sheetPr codeName="Sheet2"/>
  <dimension ref="A1:AK44"/>
  <sheetViews>
    <sheetView zoomScale="115" zoomScaleNormal="115" workbookViewId="0">
      <pane xSplit="1" ySplit="3" topLeftCell="B10" activePane="bottomRight" state="frozen"/>
      <selection pane="topRight" activeCell="B1" sqref="B1"/>
      <selection pane="bottomLeft" activeCell="A4" sqref="A4"/>
      <selection pane="bottomRight" activeCell="A26" sqref="A26"/>
    </sheetView>
  </sheetViews>
  <sheetFormatPr defaultColWidth="8.81640625" defaultRowHeight="14.5"/>
  <cols>
    <col min="1" max="1" width="23.54296875" style="12" bestFit="1" customWidth="1"/>
    <col min="2" max="2" width="12.54296875" style="12" bestFit="1" customWidth="1"/>
    <col min="3" max="4" width="8" style="12" customWidth="1"/>
    <col min="5" max="5" width="11" style="12" customWidth="1"/>
    <col min="6" max="6" width="9" style="41" bestFit="1" customWidth="1"/>
    <col min="7" max="7" width="5.1796875" style="12" bestFit="1" customWidth="1"/>
    <col min="8" max="10" width="6.54296875" style="12" bestFit="1" customWidth="1"/>
    <col min="11" max="11" width="6.81640625" style="12" bestFit="1" customWidth="1"/>
    <col min="12" max="12" width="5.1796875" style="12" bestFit="1" customWidth="1"/>
    <col min="13" max="15" width="6.54296875" style="12" bestFit="1" customWidth="1"/>
    <col min="16" max="16" width="6.81640625" style="12" bestFit="1" customWidth="1"/>
    <col min="17" max="17" width="10" style="12" bestFit="1" customWidth="1"/>
    <col min="18" max="20" width="6.54296875" style="12" customWidth="1"/>
    <col min="21" max="21" width="6.81640625" style="12" bestFit="1" customWidth="1"/>
    <col min="22" max="22" width="10" style="12" bestFit="1" customWidth="1"/>
    <col min="23" max="23" width="6.54296875" style="12" customWidth="1"/>
    <col min="24" max="25" width="6.54296875" style="12" bestFit="1" customWidth="1"/>
    <col min="26" max="26" width="6.81640625" style="12" bestFit="1" customWidth="1"/>
    <col min="27" max="29" width="10" style="12" hidden="1" customWidth="1"/>
    <col min="30" max="32" width="11.81640625" style="12" hidden="1" customWidth="1"/>
    <col min="33" max="33" width="0" style="12" hidden="1" customWidth="1"/>
    <col min="34" max="34" width="10.453125" style="12" hidden="1" customWidth="1"/>
    <col min="35" max="16384" width="8.81640625" style="12"/>
  </cols>
  <sheetData>
    <row r="1" spans="1:37" s="44" customFormat="1">
      <c r="A1" s="250" t="s">
        <v>76</v>
      </c>
      <c r="B1" s="250"/>
      <c r="C1" s="250"/>
      <c r="D1" s="250"/>
      <c r="E1" s="250"/>
      <c r="F1" s="250"/>
      <c r="G1" s="246" t="s">
        <v>123</v>
      </c>
      <c r="H1" s="246"/>
      <c r="I1" s="246"/>
      <c r="J1" s="246"/>
      <c r="K1" s="246"/>
      <c r="L1" s="246"/>
      <c r="M1" s="246"/>
      <c r="N1" s="246"/>
      <c r="O1" s="246"/>
      <c r="P1" s="246"/>
      <c r="Q1" s="247" t="s">
        <v>102</v>
      </c>
      <c r="R1" s="247"/>
      <c r="S1" s="247"/>
      <c r="T1" s="247"/>
      <c r="U1" s="247"/>
      <c r="V1" s="248" t="s">
        <v>132</v>
      </c>
      <c r="W1" s="248"/>
      <c r="X1" s="248"/>
      <c r="Y1" s="248"/>
      <c r="Z1" s="249"/>
      <c r="AA1" s="251" t="s">
        <v>131</v>
      </c>
      <c r="AB1" s="252"/>
      <c r="AC1" s="252"/>
      <c r="AD1" s="252"/>
      <c r="AE1" s="252"/>
      <c r="AF1" s="252"/>
      <c r="AG1" s="253"/>
    </row>
    <row r="2" spans="1:37" s="46" customFormat="1">
      <c r="A2" s="262" t="s">
        <v>119</v>
      </c>
      <c r="B2" s="262"/>
      <c r="C2" s="262" t="s">
        <v>121</v>
      </c>
      <c r="D2" s="262"/>
      <c r="E2" s="262"/>
      <c r="F2" s="45" t="s">
        <v>118</v>
      </c>
      <c r="G2" s="257" t="s">
        <v>100</v>
      </c>
      <c r="H2" s="257"/>
      <c r="I2" s="257"/>
      <c r="J2" s="257"/>
      <c r="K2" s="257"/>
      <c r="L2" s="257" t="s">
        <v>101</v>
      </c>
      <c r="M2" s="257"/>
      <c r="N2" s="257"/>
      <c r="O2" s="257"/>
      <c r="P2" s="257"/>
      <c r="Q2" s="247"/>
      <c r="R2" s="247"/>
      <c r="S2" s="247"/>
      <c r="T2" s="247"/>
      <c r="U2" s="247"/>
      <c r="V2" s="248"/>
      <c r="W2" s="248"/>
      <c r="X2" s="248"/>
      <c r="Y2" s="248"/>
      <c r="Z2" s="249"/>
      <c r="AA2" s="254"/>
      <c r="AB2" s="255"/>
      <c r="AC2" s="255"/>
      <c r="AD2" s="255"/>
      <c r="AE2" s="255"/>
      <c r="AF2" s="255"/>
      <c r="AG2" s="256"/>
    </row>
    <row r="3" spans="1:37" s="46" customFormat="1" ht="27" customHeight="1">
      <c r="A3" s="13" t="s">
        <v>0</v>
      </c>
      <c r="B3" s="13" t="s">
        <v>293</v>
      </c>
      <c r="C3" s="13" t="s">
        <v>120</v>
      </c>
      <c r="D3" s="13" t="s">
        <v>117</v>
      </c>
      <c r="E3" s="13" t="s">
        <v>86</v>
      </c>
      <c r="F3" s="36" t="s">
        <v>117</v>
      </c>
      <c r="G3" s="47" t="s">
        <v>35</v>
      </c>
      <c r="H3" s="15" t="s">
        <v>105</v>
      </c>
      <c r="I3" s="15" t="s">
        <v>106</v>
      </c>
      <c r="J3" s="15" t="s">
        <v>103</v>
      </c>
      <c r="K3" s="15" t="s">
        <v>104</v>
      </c>
      <c r="L3" s="42" t="s">
        <v>35</v>
      </c>
      <c r="M3" s="15" t="s">
        <v>105</v>
      </c>
      <c r="N3" s="15" t="s">
        <v>106</v>
      </c>
      <c r="O3" s="15" t="s">
        <v>103</v>
      </c>
      <c r="P3" s="15" t="s">
        <v>104</v>
      </c>
      <c r="Q3" s="47" t="s">
        <v>35</v>
      </c>
      <c r="R3" s="15" t="s">
        <v>105</v>
      </c>
      <c r="S3" s="15" t="s">
        <v>106</v>
      </c>
      <c r="T3" s="15" t="s">
        <v>103</v>
      </c>
      <c r="U3" s="15" t="s">
        <v>104</v>
      </c>
      <c r="V3" s="47" t="s">
        <v>35</v>
      </c>
      <c r="W3" s="15" t="s">
        <v>105</v>
      </c>
      <c r="X3" s="15" t="s">
        <v>106</v>
      </c>
      <c r="Y3" s="15" t="s">
        <v>103</v>
      </c>
      <c r="Z3" s="34" t="s">
        <v>104</v>
      </c>
      <c r="AA3" s="49" t="s">
        <v>35</v>
      </c>
      <c r="AB3" s="15" t="s">
        <v>128</v>
      </c>
      <c r="AC3" s="15" t="s">
        <v>124</v>
      </c>
      <c r="AD3" s="15" t="s">
        <v>125</v>
      </c>
      <c r="AE3" s="15" t="s">
        <v>130</v>
      </c>
      <c r="AF3" s="15" t="s">
        <v>126</v>
      </c>
      <c r="AG3" s="50" t="s">
        <v>122</v>
      </c>
    </row>
    <row r="4" spans="1:37">
      <c r="A4" s="16" t="s">
        <v>115</v>
      </c>
      <c r="B4" s="230">
        <v>45734</v>
      </c>
      <c r="C4" s="229">
        <v>490</v>
      </c>
      <c r="D4" s="231">
        <v>490</v>
      </c>
      <c r="E4" s="231">
        <v>0</v>
      </c>
      <c r="F4" s="232">
        <f>D4/C4*100</f>
        <v>100</v>
      </c>
      <c r="G4" s="48">
        <f>SUM(H4:K4)</f>
        <v>0</v>
      </c>
      <c r="H4" s="14">
        <v>0</v>
      </c>
      <c r="I4" s="14">
        <v>0</v>
      </c>
      <c r="J4" s="14">
        <v>0</v>
      </c>
      <c r="K4" s="14">
        <v>0</v>
      </c>
      <c r="L4" s="43">
        <f>SUM(M4:P4)</f>
        <v>0</v>
      </c>
      <c r="M4" s="14">
        <v>0</v>
      </c>
      <c r="N4" s="14">
        <v>0</v>
      </c>
      <c r="O4" s="14">
        <v>0</v>
      </c>
      <c r="P4" s="14">
        <v>0</v>
      </c>
      <c r="Q4" s="48">
        <f>SUM(R4:U4)</f>
        <v>0</v>
      </c>
      <c r="R4" s="14">
        <v>0</v>
      </c>
      <c r="S4" s="14">
        <v>0</v>
      </c>
      <c r="T4" s="14">
        <v>0</v>
      </c>
      <c r="U4" s="14">
        <v>0</v>
      </c>
      <c r="V4" s="48">
        <f>SUM(W4:Z4)</f>
        <v>0</v>
      </c>
      <c r="W4" s="14">
        <v>0</v>
      </c>
      <c r="X4" s="14">
        <v>0</v>
      </c>
      <c r="Y4" s="14">
        <v>0</v>
      </c>
      <c r="Z4" s="38">
        <v>0</v>
      </c>
      <c r="AA4" s="51">
        <f t="shared" ref="AA4:AA18" si="0">G4+L4</f>
        <v>0</v>
      </c>
      <c r="AB4" s="14">
        <v>0</v>
      </c>
      <c r="AC4" s="14">
        <v>0</v>
      </c>
      <c r="AD4" s="14">
        <v>0</v>
      </c>
      <c r="AE4" s="14">
        <v>0</v>
      </c>
      <c r="AF4" s="14">
        <v>0</v>
      </c>
      <c r="AG4" s="52">
        <v>0</v>
      </c>
    </row>
    <row r="5" spans="1:37">
      <c r="A5" s="16" t="s">
        <v>129</v>
      </c>
      <c r="B5" s="39">
        <v>45742</v>
      </c>
      <c r="C5" s="229">
        <v>490</v>
      </c>
      <c r="D5" s="231">
        <v>490</v>
      </c>
      <c r="E5" s="231">
        <v>0</v>
      </c>
      <c r="F5" s="232">
        <f t="shared" ref="F5:F18" si="1">D5/C5*100</f>
        <v>100</v>
      </c>
      <c r="G5" s="48">
        <f t="shared" ref="G5:G18" si="2">SUM(H5:K5)</f>
        <v>0</v>
      </c>
      <c r="H5" s="14">
        <v>0</v>
      </c>
      <c r="I5" s="14">
        <v>0</v>
      </c>
      <c r="J5" s="14">
        <v>0</v>
      </c>
      <c r="K5" s="14">
        <v>0</v>
      </c>
      <c r="L5" s="43">
        <f t="shared" ref="L5:L18" si="3">SUM(M5:P5)</f>
        <v>2</v>
      </c>
      <c r="M5" s="14">
        <v>1</v>
      </c>
      <c r="N5" s="14">
        <v>0</v>
      </c>
      <c r="O5" s="14">
        <v>1</v>
      </c>
      <c r="P5" s="14">
        <v>0</v>
      </c>
      <c r="Q5" s="48">
        <f t="shared" ref="Q5:Q18" si="4">SUM(R5:U5)</f>
        <v>0</v>
      </c>
      <c r="R5" s="14">
        <v>0</v>
      </c>
      <c r="S5" s="14">
        <v>0</v>
      </c>
      <c r="T5" s="14">
        <v>0</v>
      </c>
      <c r="U5" s="14">
        <v>0</v>
      </c>
      <c r="V5" s="48">
        <f t="shared" ref="V5:V18" si="5">SUM(W5:Z5)</f>
        <v>2</v>
      </c>
      <c r="W5" s="14">
        <v>1</v>
      </c>
      <c r="X5" s="14">
        <v>0</v>
      </c>
      <c r="Y5" s="14">
        <v>1</v>
      </c>
      <c r="Z5" s="38">
        <v>0</v>
      </c>
      <c r="AA5" s="53">
        <f t="shared" si="0"/>
        <v>2</v>
      </c>
      <c r="AB5" s="14">
        <v>0</v>
      </c>
      <c r="AC5" s="14">
        <v>0</v>
      </c>
      <c r="AD5" s="14">
        <v>0</v>
      </c>
      <c r="AE5" s="14">
        <v>0</v>
      </c>
      <c r="AF5" s="14">
        <v>0</v>
      </c>
      <c r="AG5" s="54">
        <v>2</v>
      </c>
    </row>
    <row r="6" spans="1:37">
      <c r="A6" s="16" t="s">
        <v>115</v>
      </c>
      <c r="B6" s="39">
        <v>45765</v>
      </c>
      <c r="C6" s="15">
        <v>12736</v>
      </c>
      <c r="D6" s="14">
        <v>12736</v>
      </c>
      <c r="E6" s="14">
        <v>0</v>
      </c>
      <c r="F6" s="233">
        <f t="shared" si="1"/>
        <v>100</v>
      </c>
      <c r="G6" s="48">
        <f t="shared" si="2"/>
        <v>0</v>
      </c>
      <c r="H6" s="14">
        <v>0</v>
      </c>
      <c r="I6" s="14">
        <v>0</v>
      </c>
      <c r="J6" s="14">
        <v>0</v>
      </c>
      <c r="K6" s="14">
        <v>0</v>
      </c>
      <c r="L6" s="43">
        <f t="shared" si="3"/>
        <v>72</v>
      </c>
      <c r="M6" s="14">
        <v>11</v>
      </c>
      <c r="N6" s="14">
        <v>7</v>
      </c>
      <c r="O6" s="14">
        <v>32</v>
      </c>
      <c r="P6" s="14">
        <v>22</v>
      </c>
      <c r="Q6" s="48">
        <f t="shared" si="4"/>
        <v>22</v>
      </c>
      <c r="R6" s="15">
        <v>3</v>
      </c>
      <c r="S6" s="14">
        <v>2</v>
      </c>
      <c r="T6" s="14">
        <v>12</v>
      </c>
      <c r="U6" s="14">
        <v>5</v>
      </c>
      <c r="V6" s="48">
        <f t="shared" si="5"/>
        <v>50</v>
      </c>
      <c r="W6" s="14">
        <v>8</v>
      </c>
      <c r="X6" s="14">
        <v>5</v>
      </c>
      <c r="Y6" s="14">
        <v>20</v>
      </c>
      <c r="Z6" s="38">
        <v>17</v>
      </c>
      <c r="AA6" s="53">
        <f t="shared" si="0"/>
        <v>72</v>
      </c>
      <c r="AB6" s="14">
        <v>0</v>
      </c>
      <c r="AC6" s="14">
        <v>0</v>
      </c>
      <c r="AD6" s="14">
        <v>7</v>
      </c>
      <c r="AE6" s="14">
        <v>7</v>
      </c>
      <c r="AF6" s="14">
        <v>9</v>
      </c>
      <c r="AG6" s="54">
        <v>49</v>
      </c>
    </row>
    <row r="7" spans="1:37">
      <c r="A7" s="16" t="s">
        <v>114</v>
      </c>
      <c r="B7" s="39">
        <v>45790</v>
      </c>
      <c r="C7" s="15">
        <v>12000</v>
      </c>
      <c r="D7" s="14">
        <v>12000</v>
      </c>
      <c r="E7" s="14">
        <v>0</v>
      </c>
      <c r="F7" s="233">
        <f t="shared" si="1"/>
        <v>100</v>
      </c>
      <c r="G7" s="48">
        <f t="shared" si="2"/>
        <v>0</v>
      </c>
      <c r="H7" s="14">
        <v>0</v>
      </c>
      <c r="I7" s="14">
        <v>0</v>
      </c>
      <c r="J7" s="14">
        <v>0</v>
      </c>
      <c r="K7" s="14">
        <v>0</v>
      </c>
      <c r="L7" s="43">
        <f>SUM(M7:P7)</f>
        <v>84</v>
      </c>
      <c r="M7" s="14">
        <v>6</v>
      </c>
      <c r="N7" s="14">
        <v>7</v>
      </c>
      <c r="O7" s="14">
        <v>34</v>
      </c>
      <c r="P7" s="14">
        <v>37</v>
      </c>
      <c r="Q7" s="48">
        <f t="shared" si="4"/>
        <v>20</v>
      </c>
      <c r="R7" s="14">
        <v>2</v>
      </c>
      <c r="S7" s="14">
        <v>1</v>
      </c>
      <c r="T7" s="14">
        <v>13</v>
      </c>
      <c r="U7" s="14">
        <v>4</v>
      </c>
      <c r="V7" s="48">
        <f t="shared" si="5"/>
        <v>64</v>
      </c>
      <c r="W7" s="14">
        <v>4</v>
      </c>
      <c r="X7" s="14">
        <v>6</v>
      </c>
      <c r="Y7" s="14">
        <v>21</v>
      </c>
      <c r="Z7" s="38">
        <v>33</v>
      </c>
      <c r="AA7" s="53">
        <f t="shared" si="0"/>
        <v>84</v>
      </c>
      <c r="AB7" s="14">
        <v>0</v>
      </c>
      <c r="AC7" s="14">
        <v>0</v>
      </c>
      <c r="AD7" s="14">
        <v>4</v>
      </c>
      <c r="AE7" s="14">
        <v>14</v>
      </c>
      <c r="AF7" s="14">
        <v>12</v>
      </c>
      <c r="AG7" s="54">
        <v>54</v>
      </c>
    </row>
    <row r="8" spans="1:37" s="44" customFormat="1">
      <c r="A8" s="16" t="s">
        <v>113</v>
      </c>
      <c r="B8" s="39">
        <v>45814</v>
      </c>
      <c r="C8" s="15">
        <v>4022</v>
      </c>
      <c r="D8" s="14">
        <v>4022</v>
      </c>
      <c r="E8" s="14">
        <v>0</v>
      </c>
      <c r="F8" s="233">
        <f t="shared" si="1"/>
        <v>100</v>
      </c>
      <c r="G8" s="48">
        <f t="shared" si="2"/>
        <v>0</v>
      </c>
      <c r="H8" s="15">
        <v>0</v>
      </c>
      <c r="I8" s="15">
        <v>0</v>
      </c>
      <c r="J8" s="15">
        <v>0</v>
      </c>
      <c r="K8" s="15">
        <v>0</v>
      </c>
      <c r="L8" s="43">
        <f t="shared" si="3"/>
        <v>8</v>
      </c>
      <c r="M8" s="15">
        <v>0</v>
      </c>
      <c r="N8" s="15">
        <v>0</v>
      </c>
      <c r="O8" s="15">
        <v>5</v>
      </c>
      <c r="P8" s="15">
        <v>3</v>
      </c>
      <c r="Q8" s="48">
        <f t="shared" si="4"/>
        <v>5</v>
      </c>
      <c r="R8" s="15">
        <v>0</v>
      </c>
      <c r="S8" s="15">
        <v>0</v>
      </c>
      <c r="T8" s="15">
        <v>4</v>
      </c>
      <c r="U8" s="15">
        <v>1</v>
      </c>
      <c r="V8" s="48">
        <f>SUM(W8:Z8)</f>
        <v>3</v>
      </c>
      <c r="W8" s="15">
        <v>0</v>
      </c>
      <c r="X8" s="15">
        <v>0</v>
      </c>
      <c r="Y8" s="15">
        <v>1</v>
      </c>
      <c r="Z8" s="34">
        <v>2</v>
      </c>
      <c r="AA8" s="89">
        <f t="shared" si="0"/>
        <v>8</v>
      </c>
      <c r="AB8" s="15">
        <v>0</v>
      </c>
      <c r="AC8" s="15">
        <v>0</v>
      </c>
      <c r="AD8" s="15">
        <v>0</v>
      </c>
      <c r="AE8" s="15">
        <v>1</v>
      </c>
      <c r="AF8" s="15">
        <v>1</v>
      </c>
      <c r="AG8" s="90">
        <v>6</v>
      </c>
      <c r="AK8" s="44">
        <v>211</v>
      </c>
    </row>
    <row r="9" spans="1:37" s="44" customFormat="1">
      <c r="A9" s="16" t="s">
        <v>107</v>
      </c>
      <c r="B9" s="39">
        <v>45833</v>
      </c>
      <c r="C9" s="15">
        <v>14002</v>
      </c>
      <c r="D9" s="14">
        <v>10790</v>
      </c>
      <c r="E9" s="14">
        <v>3212</v>
      </c>
      <c r="F9" s="233">
        <f t="shared" si="1"/>
        <v>77.060419940008572</v>
      </c>
      <c r="G9" s="48">
        <f t="shared" si="2"/>
        <v>2</v>
      </c>
      <c r="H9" s="15">
        <v>0</v>
      </c>
      <c r="I9" s="15">
        <v>1</v>
      </c>
      <c r="J9" s="15">
        <v>1</v>
      </c>
      <c r="K9" s="15">
        <v>0</v>
      </c>
      <c r="L9" s="43">
        <f>SUM(M9:P9)</f>
        <v>34</v>
      </c>
      <c r="M9" s="15">
        <v>0</v>
      </c>
      <c r="N9" s="15">
        <v>1</v>
      </c>
      <c r="O9" s="15">
        <v>16</v>
      </c>
      <c r="P9" s="15">
        <v>17</v>
      </c>
      <c r="Q9" s="48">
        <f t="shared" si="4"/>
        <v>4</v>
      </c>
      <c r="R9" s="15">
        <v>0</v>
      </c>
      <c r="S9" s="15">
        <v>0</v>
      </c>
      <c r="T9" s="15">
        <v>4</v>
      </c>
      <c r="U9" s="15">
        <v>0</v>
      </c>
      <c r="V9" s="48">
        <f t="shared" si="5"/>
        <v>30</v>
      </c>
      <c r="W9" s="15">
        <v>0</v>
      </c>
      <c r="X9" s="15">
        <v>1</v>
      </c>
      <c r="Y9" s="15">
        <v>12</v>
      </c>
      <c r="Z9" s="34">
        <v>17</v>
      </c>
      <c r="AA9" s="89">
        <f t="shared" si="0"/>
        <v>36</v>
      </c>
      <c r="AB9" s="15">
        <v>0</v>
      </c>
      <c r="AC9" s="15">
        <v>0</v>
      </c>
      <c r="AD9" s="15">
        <v>2</v>
      </c>
      <c r="AE9" s="15">
        <v>6</v>
      </c>
      <c r="AF9" s="15">
        <v>4</v>
      </c>
      <c r="AG9" s="90">
        <v>24</v>
      </c>
      <c r="AK9" s="44">
        <v>367</v>
      </c>
    </row>
    <row r="10" spans="1:37" s="44" customFormat="1">
      <c r="A10" s="16" t="s">
        <v>112</v>
      </c>
      <c r="B10" s="39">
        <v>45840</v>
      </c>
      <c r="C10" s="15">
        <v>4020</v>
      </c>
      <c r="D10" s="14">
        <v>4020</v>
      </c>
      <c r="E10" s="14">
        <v>0</v>
      </c>
      <c r="F10" s="232">
        <f t="shared" si="1"/>
        <v>100</v>
      </c>
      <c r="G10" s="48">
        <f t="shared" si="2"/>
        <v>0</v>
      </c>
      <c r="H10" s="15">
        <v>0</v>
      </c>
      <c r="I10" s="15">
        <v>0</v>
      </c>
      <c r="J10" s="15">
        <v>0</v>
      </c>
      <c r="K10" s="15">
        <v>0</v>
      </c>
      <c r="L10" s="43">
        <f t="shared" si="3"/>
        <v>24</v>
      </c>
      <c r="M10" s="15">
        <v>1</v>
      </c>
      <c r="N10" s="15">
        <v>1</v>
      </c>
      <c r="O10" s="15">
        <v>11</v>
      </c>
      <c r="P10" s="15">
        <v>11</v>
      </c>
      <c r="Q10" s="48">
        <f t="shared" si="4"/>
        <v>1</v>
      </c>
      <c r="R10" s="15">
        <v>0</v>
      </c>
      <c r="S10" s="15">
        <v>1</v>
      </c>
      <c r="T10" s="15">
        <v>0</v>
      </c>
      <c r="U10" s="15">
        <v>0</v>
      </c>
      <c r="V10" s="48">
        <f t="shared" si="5"/>
        <v>23</v>
      </c>
      <c r="W10" s="15">
        <v>1</v>
      </c>
      <c r="X10" s="15">
        <v>0</v>
      </c>
      <c r="Y10" s="15">
        <v>11</v>
      </c>
      <c r="Z10" s="15">
        <v>11</v>
      </c>
      <c r="AA10" s="184">
        <f t="shared" si="0"/>
        <v>24</v>
      </c>
      <c r="AB10" s="15">
        <v>0</v>
      </c>
      <c r="AC10" s="15">
        <v>0</v>
      </c>
      <c r="AD10" s="15">
        <v>1</v>
      </c>
      <c r="AE10" s="15">
        <v>9</v>
      </c>
      <c r="AF10" s="15">
        <v>1</v>
      </c>
      <c r="AG10" s="90">
        <v>13</v>
      </c>
      <c r="AK10" s="44">
        <v>137</v>
      </c>
    </row>
    <row r="11" spans="1:37" s="44" customFormat="1">
      <c r="A11" s="16" t="s">
        <v>108</v>
      </c>
      <c r="B11" s="39">
        <v>45863</v>
      </c>
      <c r="C11" s="15">
        <v>14002</v>
      </c>
      <c r="D11" s="14">
        <v>10502</v>
      </c>
      <c r="E11" s="14">
        <v>3500</v>
      </c>
      <c r="F11" s="232">
        <f t="shared" si="1"/>
        <v>75.003570918440218</v>
      </c>
      <c r="G11" s="48">
        <f t="shared" si="2"/>
        <v>2</v>
      </c>
      <c r="H11" s="15">
        <v>2</v>
      </c>
      <c r="I11" s="15">
        <v>0</v>
      </c>
      <c r="J11" s="15">
        <v>0</v>
      </c>
      <c r="K11" s="15">
        <v>0</v>
      </c>
      <c r="L11" s="43">
        <f>SUM(M11:P11)</f>
        <v>63</v>
      </c>
      <c r="M11" s="15">
        <v>3</v>
      </c>
      <c r="N11" s="15">
        <v>6</v>
      </c>
      <c r="O11" s="15">
        <v>32</v>
      </c>
      <c r="P11" s="15">
        <v>22</v>
      </c>
      <c r="Q11" s="48">
        <f t="shared" si="4"/>
        <v>3</v>
      </c>
      <c r="R11" s="15">
        <v>0</v>
      </c>
      <c r="S11" s="15">
        <v>2</v>
      </c>
      <c r="T11" s="15">
        <v>1</v>
      </c>
      <c r="U11" s="15">
        <v>0</v>
      </c>
      <c r="V11" s="48">
        <f>SUM(W11:Z11)</f>
        <v>60</v>
      </c>
      <c r="W11" s="15">
        <v>3</v>
      </c>
      <c r="X11" s="15">
        <v>4</v>
      </c>
      <c r="Y11" s="15">
        <v>31</v>
      </c>
      <c r="Z11" s="15">
        <v>22</v>
      </c>
      <c r="AA11" s="185">
        <f t="shared" si="0"/>
        <v>65</v>
      </c>
      <c r="AB11" s="15">
        <v>0</v>
      </c>
      <c r="AC11" s="15">
        <v>3</v>
      </c>
      <c r="AD11" s="15">
        <v>9</v>
      </c>
      <c r="AE11" s="15">
        <v>20</v>
      </c>
      <c r="AF11" s="15">
        <v>6</v>
      </c>
      <c r="AG11" s="90">
        <v>27</v>
      </c>
    </row>
    <row r="12" spans="1:37" s="44" customFormat="1">
      <c r="A12" s="16" t="s">
        <v>109</v>
      </c>
      <c r="B12" s="39">
        <v>45868</v>
      </c>
      <c r="C12" s="15">
        <v>5616</v>
      </c>
      <c r="D12" s="14">
        <v>4016</v>
      </c>
      <c r="E12" s="14">
        <v>1600</v>
      </c>
      <c r="F12" s="233">
        <f t="shared" si="1"/>
        <v>71.509971509971521</v>
      </c>
      <c r="G12" s="48">
        <f t="shared" si="2"/>
        <v>1</v>
      </c>
      <c r="H12" s="15">
        <v>1</v>
      </c>
      <c r="I12" s="15">
        <v>0</v>
      </c>
      <c r="J12" s="15">
        <v>0</v>
      </c>
      <c r="K12" s="15">
        <v>0</v>
      </c>
      <c r="L12" s="43">
        <f t="shared" si="3"/>
        <v>27</v>
      </c>
      <c r="M12" s="15">
        <v>1</v>
      </c>
      <c r="N12" s="15">
        <v>2</v>
      </c>
      <c r="O12" s="15">
        <v>14</v>
      </c>
      <c r="P12" s="15">
        <v>10</v>
      </c>
      <c r="Q12" s="48">
        <f t="shared" si="4"/>
        <v>1</v>
      </c>
      <c r="R12" s="15">
        <v>0</v>
      </c>
      <c r="S12" s="15">
        <v>0</v>
      </c>
      <c r="T12" s="15">
        <v>1</v>
      </c>
      <c r="U12" s="15">
        <v>0</v>
      </c>
      <c r="V12" s="48">
        <f t="shared" si="5"/>
        <v>26</v>
      </c>
      <c r="W12" s="15">
        <v>1</v>
      </c>
      <c r="X12" s="15">
        <v>2</v>
      </c>
      <c r="Y12" s="15">
        <v>13</v>
      </c>
      <c r="Z12" s="15">
        <v>10</v>
      </c>
      <c r="AA12" s="184">
        <f t="shared" si="0"/>
        <v>28</v>
      </c>
      <c r="AB12" s="15">
        <v>0</v>
      </c>
      <c r="AC12" s="15">
        <v>6</v>
      </c>
      <c r="AD12" s="15">
        <v>3</v>
      </c>
      <c r="AE12" s="15">
        <v>7</v>
      </c>
      <c r="AF12" s="15">
        <v>5</v>
      </c>
      <c r="AG12" s="90">
        <v>7</v>
      </c>
    </row>
    <row r="13" spans="1:37" s="44" customFormat="1">
      <c r="A13" s="16" t="s">
        <v>110</v>
      </c>
      <c r="B13" s="39">
        <v>45890</v>
      </c>
      <c r="C13" s="15">
        <v>14002</v>
      </c>
      <c r="D13" s="14">
        <v>9478</v>
      </c>
      <c r="E13" s="14">
        <v>4524</v>
      </c>
      <c r="F13" s="232">
        <f t="shared" si="1"/>
        <v>67.690329952863877</v>
      </c>
      <c r="G13" s="48">
        <f t="shared" si="2"/>
        <v>5</v>
      </c>
      <c r="H13" s="15">
        <v>1</v>
      </c>
      <c r="I13" s="15">
        <v>0</v>
      </c>
      <c r="J13" s="15">
        <v>3</v>
      </c>
      <c r="K13" s="15">
        <v>1</v>
      </c>
      <c r="L13" s="43">
        <f t="shared" si="3"/>
        <v>78</v>
      </c>
      <c r="M13" s="15">
        <v>2</v>
      </c>
      <c r="N13" s="15">
        <v>18</v>
      </c>
      <c r="O13" s="15">
        <v>37</v>
      </c>
      <c r="P13" s="15">
        <v>21</v>
      </c>
      <c r="Q13" s="48">
        <f>SUM(R13:U13)</f>
        <v>4</v>
      </c>
      <c r="R13" s="15">
        <v>0</v>
      </c>
      <c r="S13" s="15">
        <v>2</v>
      </c>
      <c r="T13" s="15">
        <v>2</v>
      </c>
      <c r="U13" s="15">
        <v>0</v>
      </c>
      <c r="V13" s="48">
        <f t="shared" si="5"/>
        <v>74</v>
      </c>
      <c r="W13" s="15">
        <v>2</v>
      </c>
      <c r="X13" s="15">
        <v>16</v>
      </c>
      <c r="Y13" s="15">
        <v>35</v>
      </c>
      <c r="Z13" s="15">
        <v>21</v>
      </c>
      <c r="AA13" s="185">
        <f t="shared" si="0"/>
        <v>83</v>
      </c>
      <c r="AB13" s="15">
        <v>0</v>
      </c>
      <c r="AC13" s="15">
        <v>38</v>
      </c>
      <c r="AD13" s="15">
        <v>7</v>
      </c>
      <c r="AE13" s="15">
        <v>9</v>
      </c>
      <c r="AF13" s="15">
        <v>11</v>
      </c>
      <c r="AG13" s="90">
        <v>18</v>
      </c>
    </row>
    <row r="14" spans="1:37" s="44" customFormat="1">
      <c r="A14" s="16" t="s">
        <v>111</v>
      </c>
      <c r="B14" s="39">
        <v>45919</v>
      </c>
      <c r="C14" s="15">
        <v>6016</v>
      </c>
      <c r="D14" s="14">
        <v>4016</v>
      </c>
      <c r="E14" s="14">
        <v>2000</v>
      </c>
      <c r="F14" s="232">
        <f t="shared" si="1"/>
        <v>66.755319148936167</v>
      </c>
      <c r="G14" s="48">
        <f t="shared" si="2"/>
        <v>3</v>
      </c>
      <c r="H14" s="15">
        <v>0</v>
      </c>
      <c r="I14" s="15">
        <v>2</v>
      </c>
      <c r="J14" s="15">
        <v>1</v>
      </c>
      <c r="K14" s="15">
        <v>0</v>
      </c>
      <c r="L14" s="43">
        <f t="shared" si="3"/>
        <v>21</v>
      </c>
      <c r="M14" s="15">
        <v>0</v>
      </c>
      <c r="N14" s="15">
        <v>0</v>
      </c>
      <c r="O14" s="15">
        <v>13</v>
      </c>
      <c r="P14" s="15">
        <v>8</v>
      </c>
      <c r="Q14" s="48">
        <f t="shared" si="4"/>
        <v>3</v>
      </c>
      <c r="R14" s="15">
        <v>0</v>
      </c>
      <c r="S14" s="15">
        <v>0</v>
      </c>
      <c r="T14" s="15">
        <v>2</v>
      </c>
      <c r="U14" s="15">
        <v>1</v>
      </c>
      <c r="V14" s="48">
        <f>SUM(W14:Z14)</f>
        <v>18</v>
      </c>
      <c r="W14" s="15">
        <v>0</v>
      </c>
      <c r="X14" s="15">
        <v>0</v>
      </c>
      <c r="Y14" s="15">
        <v>11</v>
      </c>
      <c r="Z14" s="15">
        <v>7</v>
      </c>
      <c r="AA14" s="185">
        <f t="shared" si="0"/>
        <v>24</v>
      </c>
      <c r="AB14" s="15">
        <v>0</v>
      </c>
      <c r="AC14" s="15">
        <v>22</v>
      </c>
      <c r="AD14" s="15">
        <v>1</v>
      </c>
      <c r="AE14" s="15">
        <v>0</v>
      </c>
      <c r="AF14" s="15">
        <v>1</v>
      </c>
      <c r="AG14" s="90">
        <v>0</v>
      </c>
    </row>
    <row r="15" spans="1:37" s="44" customFormat="1">
      <c r="A15" s="16" t="s">
        <v>210</v>
      </c>
      <c r="B15" s="39">
        <v>45937</v>
      </c>
      <c r="C15" s="15">
        <v>14002</v>
      </c>
      <c r="D15" s="14">
        <v>9002</v>
      </c>
      <c r="E15" s="14">
        <v>5000</v>
      </c>
      <c r="F15" s="232">
        <f t="shared" si="1"/>
        <v>64.29081559777174</v>
      </c>
      <c r="G15" s="48">
        <f t="shared" si="2"/>
        <v>1</v>
      </c>
      <c r="H15" s="15">
        <v>1</v>
      </c>
      <c r="I15" s="15">
        <v>0</v>
      </c>
      <c r="J15" s="15">
        <v>0</v>
      </c>
      <c r="K15" s="15">
        <v>0</v>
      </c>
      <c r="L15" s="43">
        <f t="shared" si="3"/>
        <v>68</v>
      </c>
      <c r="M15" s="15">
        <v>2</v>
      </c>
      <c r="N15" s="15">
        <v>16</v>
      </c>
      <c r="O15" s="15">
        <v>38</v>
      </c>
      <c r="P15" s="15">
        <v>12</v>
      </c>
      <c r="Q15" s="48">
        <f t="shared" si="4"/>
        <v>6</v>
      </c>
      <c r="R15" s="15">
        <v>0</v>
      </c>
      <c r="S15" s="15">
        <v>1</v>
      </c>
      <c r="T15" s="15">
        <v>5</v>
      </c>
      <c r="U15" s="15">
        <v>0</v>
      </c>
      <c r="V15" s="48">
        <f t="shared" si="5"/>
        <v>62</v>
      </c>
      <c r="W15" s="15">
        <v>2</v>
      </c>
      <c r="X15" s="15">
        <v>15</v>
      </c>
      <c r="Y15" s="15">
        <v>33</v>
      </c>
      <c r="Z15" s="15">
        <v>12</v>
      </c>
      <c r="AA15" s="186">
        <f t="shared" si="0"/>
        <v>69</v>
      </c>
      <c r="AB15" s="91">
        <v>0</v>
      </c>
      <c r="AC15" s="91">
        <v>47</v>
      </c>
      <c r="AD15" s="91">
        <v>2</v>
      </c>
      <c r="AE15" s="91">
        <v>11</v>
      </c>
      <c r="AF15" s="91">
        <v>5</v>
      </c>
      <c r="AG15" s="92">
        <v>4</v>
      </c>
    </row>
    <row r="16" spans="1:37" s="44" customFormat="1">
      <c r="A16" s="16" t="s">
        <v>222</v>
      </c>
      <c r="B16" s="39">
        <v>45968</v>
      </c>
      <c r="C16" s="15">
        <f>'All Defects'!N5</f>
        <v>12596</v>
      </c>
      <c r="D16" s="14">
        <f>'All Defects'!N6</f>
        <v>9608</v>
      </c>
      <c r="E16" s="14">
        <f>'All Defects'!N7</f>
        <v>2988</v>
      </c>
      <c r="F16" s="232">
        <f t="shared" si="1"/>
        <v>76.278183550333438</v>
      </c>
      <c r="G16" s="48">
        <f t="shared" si="2"/>
        <v>8</v>
      </c>
      <c r="H16" s="15">
        <v>0</v>
      </c>
      <c r="I16" s="15">
        <v>3</v>
      </c>
      <c r="J16" s="15">
        <v>2</v>
      </c>
      <c r="K16" s="15">
        <v>3</v>
      </c>
      <c r="L16" s="43">
        <f t="shared" si="3"/>
        <v>137</v>
      </c>
      <c r="M16" s="15">
        <v>5</v>
      </c>
      <c r="N16" s="15">
        <v>18</v>
      </c>
      <c r="O16" s="15">
        <v>71</v>
      </c>
      <c r="P16" s="15">
        <v>43</v>
      </c>
      <c r="Q16" s="48">
        <f t="shared" si="4"/>
        <v>15</v>
      </c>
      <c r="R16" s="15">
        <v>1</v>
      </c>
      <c r="S16" s="15">
        <v>4</v>
      </c>
      <c r="T16" s="15">
        <v>7</v>
      </c>
      <c r="U16" s="15">
        <v>3</v>
      </c>
      <c r="V16" s="48">
        <f>SUM(W16:Z16)</f>
        <v>122</v>
      </c>
      <c r="W16" s="15">
        <v>4</v>
      </c>
      <c r="X16" s="15">
        <v>14</v>
      </c>
      <c r="Y16" s="15">
        <v>64</v>
      </c>
      <c r="Z16" s="15">
        <v>40</v>
      </c>
      <c r="AA16" s="186">
        <f t="shared" si="0"/>
        <v>145</v>
      </c>
      <c r="AB16" s="91"/>
      <c r="AC16" s="91"/>
      <c r="AD16" s="91"/>
      <c r="AE16" s="91"/>
      <c r="AF16" s="91"/>
      <c r="AG16" s="92"/>
    </row>
    <row r="17" spans="1:33">
      <c r="A17" s="16" t="s">
        <v>213</v>
      </c>
      <c r="B17" s="39">
        <v>45972</v>
      </c>
      <c r="C17" s="15">
        <v>6000</v>
      </c>
      <c r="D17" s="14">
        <v>3000</v>
      </c>
      <c r="E17" s="14">
        <v>3000</v>
      </c>
      <c r="F17" s="232">
        <f t="shared" si="1"/>
        <v>50</v>
      </c>
      <c r="G17" s="48">
        <f t="shared" si="2"/>
        <v>1</v>
      </c>
      <c r="H17" s="14">
        <v>0</v>
      </c>
      <c r="I17" s="14">
        <v>0</v>
      </c>
      <c r="J17" s="14">
        <v>1</v>
      </c>
      <c r="K17" s="14">
        <v>0</v>
      </c>
      <c r="L17" s="43">
        <f t="shared" si="3"/>
        <v>8</v>
      </c>
      <c r="M17" s="14">
        <v>0</v>
      </c>
      <c r="N17" s="14">
        <v>0</v>
      </c>
      <c r="O17" s="14">
        <v>5</v>
      </c>
      <c r="P17" s="14">
        <v>3</v>
      </c>
      <c r="Q17" s="48">
        <f>SUM(R17:U17)</f>
        <v>0</v>
      </c>
      <c r="R17" s="14">
        <v>0</v>
      </c>
      <c r="S17" s="14">
        <v>0</v>
      </c>
      <c r="T17" s="14">
        <v>0</v>
      </c>
      <c r="U17" s="14">
        <v>0</v>
      </c>
      <c r="V17" s="48">
        <f t="shared" si="5"/>
        <v>8</v>
      </c>
      <c r="W17" s="14">
        <v>0</v>
      </c>
      <c r="X17" s="14">
        <v>0</v>
      </c>
      <c r="Y17" s="14">
        <v>5</v>
      </c>
      <c r="Z17" s="14">
        <v>3</v>
      </c>
      <c r="AA17" s="186">
        <f t="shared" si="0"/>
        <v>9</v>
      </c>
      <c r="AB17" s="87"/>
      <c r="AC17" s="87"/>
      <c r="AD17" s="87"/>
      <c r="AE17" s="87"/>
      <c r="AF17" s="87"/>
      <c r="AG17" s="88"/>
    </row>
    <row r="18" spans="1:33">
      <c r="A18" s="16" t="s">
        <v>291</v>
      </c>
      <c r="B18" s="39">
        <v>45982</v>
      </c>
      <c r="C18" s="15">
        <v>14002</v>
      </c>
      <c r="D18" s="14">
        <v>8209</v>
      </c>
      <c r="E18" s="14">
        <v>5793</v>
      </c>
      <c r="F18" s="232">
        <f t="shared" si="1"/>
        <v>58.627338951578345</v>
      </c>
      <c r="G18" s="48">
        <f t="shared" si="2"/>
        <v>2</v>
      </c>
      <c r="H18" s="14">
        <v>0</v>
      </c>
      <c r="I18" s="14">
        <v>0</v>
      </c>
      <c r="J18" s="14">
        <v>2</v>
      </c>
      <c r="K18" s="14">
        <v>0</v>
      </c>
      <c r="L18" s="43">
        <f t="shared" si="3"/>
        <v>53</v>
      </c>
      <c r="M18" s="14">
        <v>0</v>
      </c>
      <c r="N18" s="14">
        <v>5</v>
      </c>
      <c r="O18" s="14">
        <v>32</v>
      </c>
      <c r="P18" s="14">
        <v>16</v>
      </c>
      <c r="Q18" s="48">
        <f t="shared" si="4"/>
        <v>3</v>
      </c>
      <c r="R18" s="14">
        <v>0</v>
      </c>
      <c r="S18" s="14">
        <v>1</v>
      </c>
      <c r="T18" s="14">
        <v>2</v>
      </c>
      <c r="U18" s="14">
        <v>0</v>
      </c>
      <c r="V18" s="48">
        <f t="shared" si="5"/>
        <v>50</v>
      </c>
      <c r="W18" s="14">
        <v>0</v>
      </c>
      <c r="X18" s="14">
        <v>4</v>
      </c>
      <c r="Y18" s="14">
        <v>30</v>
      </c>
      <c r="Z18" s="14">
        <v>16</v>
      </c>
      <c r="AA18" s="186">
        <f t="shared" si="0"/>
        <v>55</v>
      </c>
      <c r="AB18" s="87"/>
      <c r="AC18" s="87"/>
      <c r="AD18" s="87"/>
      <c r="AE18" s="87"/>
      <c r="AF18" s="87"/>
      <c r="AG18" s="88"/>
    </row>
    <row r="19" spans="1:33">
      <c r="A19" s="16" t="s">
        <v>258</v>
      </c>
      <c r="B19" s="39">
        <v>46011</v>
      </c>
      <c r="C19" s="15">
        <v>6000</v>
      </c>
      <c r="D19" s="14">
        <v>2750</v>
      </c>
      <c r="E19" s="14">
        <v>3250</v>
      </c>
      <c r="F19" s="232">
        <f t="shared" ref="F19:F25" si="6">D19/C19*100</f>
        <v>45.833333333333329</v>
      </c>
      <c r="G19" s="48">
        <f t="shared" ref="G19:G25" si="7">SUM(H19:K19)</f>
        <v>3</v>
      </c>
      <c r="H19" s="14">
        <v>1</v>
      </c>
      <c r="I19" s="14">
        <v>0</v>
      </c>
      <c r="J19" s="14">
        <v>2</v>
      </c>
      <c r="K19" s="14">
        <v>0</v>
      </c>
      <c r="L19" s="173">
        <f>SUM(M19:P19)</f>
        <v>36</v>
      </c>
      <c r="M19" s="14">
        <v>0</v>
      </c>
      <c r="N19" s="14">
        <v>3</v>
      </c>
      <c r="O19" s="14">
        <v>23</v>
      </c>
      <c r="P19" s="14">
        <v>10</v>
      </c>
      <c r="Q19" s="48">
        <f t="shared" ref="Q19:Q25" si="8">SUM(R19:U19)</f>
        <v>2</v>
      </c>
      <c r="R19" s="14">
        <v>0</v>
      </c>
      <c r="S19" s="14">
        <v>0</v>
      </c>
      <c r="T19" s="14">
        <v>1</v>
      </c>
      <c r="U19" s="14">
        <v>1</v>
      </c>
      <c r="V19" s="48">
        <f t="shared" ref="V19:V25" si="9">SUM(W19:Z19)</f>
        <v>33</v>
      </c>
      <c r="W19" s="14">
        <v>0</v>
      </c>
      <c r="X19" s="14">
        <v>2</v>
      </c>
      <c r="Y19" s="14">
        <v>22</v>
      </c>
      <c r="Z19" s="14">
        <v>9</v>
      </c>
      <c r="AA19" s="186"/>
      <c r="AB19" s="87"/>
      <c r="AC19" s="87"/>
      <c r="AD19" s="87"/>
      <c r="AE19" s="87"/>
      <c r="AF19" s="87"/>
      <c r="AG19" s="88"/>
    </row>
    <row r="20" spans="1:33">
      <c r="A20" s="16" t="s">
        <v>292</v>
      </c>
      <c r="B20" s="39">
        <v>46039</v>
      </c>
      <c r="C20" s="15">
        <f>'All Defects'!R5</f>
        <v>14002</v>
      </c>
      <c r="D20" s="14">
        <f>'All Defects'!R7</f>
        <v>6043</v>
      </c>
      <c r="E20" s="14">
        <f>'All Defects'!R6</f>
        <v>7959</v>
      </c>
      <c r="F20" s="232">
        <f t="shared" si="6"/>
        <v>43.158120268533068</v>
      </c>
      <c r="G20" s="48">
        <f t="shared" si="7"/>
        <v>2</v>
      </c>
      <c r="H20" s="11">
        <v>0</v>
      </c>
      <c r="I20" s="11">
        <v>0</v>
      </c>
      <c r="J20" s="11">
        <v>2</v>
      </c>
      <c r="K20" s="11">
        <v>0</v>
      </c>
      <c r="L20" s="43">
        <f>SUM(M20:P20)</f>
        <v>75</v>
      </c>
      <c r="M20" s="11">
        <v>1</v>
      </c>
      <c r="N20" s="11">
        <v>9</v>
      </c>
      <c r="O20" s="11">
        <v>45</v>
      </c>
      <c r="P20" s="11">
        <v>20</v>
      </c>
      <c r="Q20" s="48">
        <f t="shared" si="8"/>
        <v>1</v>
      </c>
      <c r="R20" s="11">
        <v>0</v>
      </c>
      <c r="S20" s="11">
        <v>0</v>
      </c>
      <c r="T20" s="11">
        <v>1</v>
      </c>
      <c r="U20" s="11">
        <v>0</v>
      </c>
      <c r="V20" s="48">
        <f t="shared" si="9"/>
        <v>74</v>
      </c>
      <c r="W20" s="11">
        <v>1</v>
      </c>
      <c r="X20" s="11">
        <v>9</v>
      </c>
      <c r="Y20" s="11">
        <v>44</v>
      </c>
      <c r="Z20" s="11">
        <v>20</v>
      </c>
      <c r="AA20" s="133"/>
      <c r="AB20" s="87"/>
      <c r="AC20" s="87"/>
      <c r="AD20" s="87"/>
      <c r="AE20" s="87"/>
      <c r="AF20" s="87"/>
      <c r="AG20" s="88"/>
    </row>
    <row r="21" spans="1:33">
      <c r="A21" s="16" t="s">
        <v>349</v>
      </c>
      <c r="B21" s="39">
        <v>46059</v>
      </c>
      <c r="C21" s="15">
        <f>'All Defects'!S5</f>
        <v>6000</v>
      </c>
      <c r="D21" s="14">
        <f>'All Defects'!S7</f>
        <v>3500</v>
      </c>
      <c r="E21" s="14">
        <f>'All Defects'!S6</f>
        <v>2500</v>
      </c>
      <c r="F21" s="232">
        <f t="shared" si="6"/>
        <v>58.333333333333336</v>
      </c>
      <c r="G21" s="48">
        <f t="shared" si="7"/>
        <v>2</v>
      </c>
      <c r="H21" s="11">
        <v>0</v>
      </c>
      <c r="I21" s="11">
        <v>0</v>
      </c>
      <c r="J21" s="11">
        <v>2</v>
      </c>
      <c r="K21" s="11">
        <v>0</v>
      </c>
      <c r="L21" s="43">
        <f>SUM(M21:P21)</f>
        <v>44</v>
      </c>
      <c r="M21" s="11">
        <v>1</v>
      </c>
      <c r="N21" s="11">
        <v>2</v>
      </c>
      <c r="O21" s="11">
        <v>29</v>
      </c>
      <c r="P21" s="11">
        <v>12</v>
      </c>
      <c r="Q21" s="48">
        <f t="shared" si="8"/>
        <v>0</v>
      </c>
      <c r="R21" s="11">
        <v>0</v>
      </c>
      <c r="S21" s="11">
        <v>0</v>
      </c>
      <c r="T21" s="11">
        <v>0</v>
      </c>
      <c r="U21" s="11">
        <v>0</v>
      </c>
      <c r="V21" s="48">
        <f t="shared" si="9"/>
        <v>44</v>
      </c>
      <c r="W21" s="11">
        <v>1</v>
      </c>
      <c r="X21" s="11">
        <v>2</v>
      </c>
      <c r="Y21" s="11">
        <v>29</v>
      </c>
      <c r="Z21" s="11">
        <v>12</v>
      </c>
      <c r="AA21" s="133"/>
      <c r="AB21" s="87"/>
      <c r="AC21" s="87"/>
      <c r="AD21" s="87"/>
      <c r="AE21" s="87"/>
      <c r="AF21" s="87"/>
      <c r="AG21" s="88"/>
    </row>
    <row r="22" spans="1:33">
      <c r="A22" s="16" t="s">
        <v>378</v>
      </c>
      <c r="B22" s="39">
        <v>46076</v>
      </c>
      <c r="C22" s="15">
        <f>'All Defects'!T5</f>
        <v>8419</v>
      </c>
      <c r="D22" s="14">
        <f>'All Defects'!T7</f>
        <v>3000</v>
      </c>
      <c r="E22" s="14">
        <f>'All Defects'!T6</f>
        <v>5419</v>
      </c>
      <c r="F22" s="232">
        <f t="shared" si="6"/>
        <v>35.633685710892031</v>
      </c>
      <c r="G22" s="48">
        <f t="shared" si="7"/>
        <v>1</v>
      </c>
      <c r="H22" s="11">
        <v>0</v>
      </c>
      <c r="I22" s="11">
        <v>0</v>
      </c>
      <c r="J22" s="11">
        <v>0</v>
      </c>
      <c r="K22" s="11">
        <v>1</v>
      </c>
      <c r="L22" s="43">
        <f>SUM(M22:P22)</f>
        <v>51</v>
      </c>
      <c r="M22" s="11">
        <v>0</v>
      </c>
      <c r="N22" s="11">
        <v>6</v>
      </c>
      <c r="O22" s="11">
        <v>25</v>
      </c>
      <c r="P22" s="11">
        <v>20</v>
      </c>
      <c r="Q22" s="48">
        <f t="shared" si="8"/>
        <v>0</v>
      </c>
      <c r="R22" s="11">
        <v>0</v>
      </c>
      <c r="S22" s="11">
        <v>0</v>
      </c>
      <c r="T22" s="11">
        <v>0</v>
      </c>
      <c r="U22" s="11">
        <v>0</v>
      </c>
      <c r="V22" s="48">
        <f t="shared" si="9"/>
        <v>51</v>
      </c>
      <c r="W22" s="11">
        <v>0</v>
      </c>
      <c r="X22" s="11">
        <v>6</v>
      </c>
      <c r="Y22" s="11">
        <v>25</v>
      </c>
      <c r="Z22" s="11">
        <v>20</v>
      </c>
      <c r="AA22" s="133"/>
      <c r="AB22" s="87"/>
      <c r="AC22" s="87"/>
      <c r="AD22" s="87"/>
      <c r="AE22" s="87"/>
      <c r="AF22" s="87"/>
      <c r="AG22" s="88"/>
    </row>
    <row r="23" spans="1:33" ht="29">
      <c r="A23" s="16" t="s">
        <v>402</v>
      </c>
      <c r="B23" s="39">
        <v>46078</v>
      </c>
      <c r="C23" s="15">
        <f>'All Defects'!U5</f>
        <v>6434</v>
      </c>
      <c r="D23" s="14">
        <f>'All Defects'!U7</f>
        <v>3442</v>
      </c>
      <c r="E23" s="14">
        <f>'All Defects'!U6</f>
        <v>2992</v>
      </c>
      <c r="F23" s="232">
        <f t="shared" si="6"/>
        <v>53.497046938141125</v>
      </c>
      <c r="G23" s="48">
        <f t="shared" si="7"/>
        <v>1</v>
      </c>
      <c r="H23" s="11">
        <v>0</v>
      </c>
      <c r="I23" s="11">
        <v>0</v>
      </c>
      <c r="J23" s="11">
        <v>1</v>
      </c>
      <c r="K23" s="11">
        <v>0</v>
      </c>
      <c r="L23" s="43">
        <f>SUM(M23:P23)</f>
        <v>66</v>
      </c>
      <c r="M23" s="11">
        <v>1</v>
      </c>
      <c r="N23" s="11">
        <v>7</v>
      </c>
      <c r="O23" s="11">
        <v>40</v>
      </c>
      <c r="P23" s="11">
        <v>18</v>
      </c>
      <c r="Q23" s="48">
        <f t="shared" si="8"/>
        <v>3</v>
      </c>
      <c r="R23" s="11">
        <v>1</v>
      </c>
      <c r="S23" s="11">
        <v>0</v>
      </c>
      <c r="T23" s="11">
        <v>2</v>
      </c>
      <c r="U23" s="11">
        <v>0</v>
      </c>
      <c r="V23" s="48">
        <f t="shared" si="9"/>
        <v>63</v>
      </c>
      <c r="W23" s="11">
        <v>0</v>
      </c>
      <c r="X23" s="11">
        <v>7</v>
      </c>
      <c r="Y23" s="11">
        <v>38</v>
      </c>
      <c r="Z23" s="11">
        <v>18</v>
      </c>
      <c r="AA23" s="133"/>
      <c r="AB23" s="87"/>
      <c r="AC23" s="87"/>
      <c r="AD23" s="87"/>
      <c r="AE23" s="87"/>
      <c r="AF23" s="87"/>
      <c r="AG23" s="88"/>
    </row>
    <row r="24" spans="1:33" ht="29">
      <c r="A24" s="16" t="s">
        <v>2714</v>
      </c>
      <c r="B24" s="39">
        <v>46087</v>
      </c>
      <c r="C24" s="15">
        <f>'All Defects'!V5</f>
        <v>14002</v>
      </c>
      <c r="D24" s="14">
        <f>'All Defects'!V7</f>
        <v>6293</v>
      </c>
      <c r="E24" s="14">
        <f>'All Defects'!V6</f>
        <v>7709</v>
      </c>
      <c r="F24" s="232">
        <f t="shared" si="6"/>
        <v>44.943579488644481</v>
      </c>
      <c r="G24" s="48">
        <f t="shared" si="7"/>
        <v>2</v>
      </c>
      <c r="H24" s="11">
        <v>0</v>
      </c>
      <c r="I24" s="11">
        <v>1</v>
      </c>
      <c r="J24" s="11">
        <v>1</v>
      </c>
      <c r="K24" s="11">
        <v>0</v>
      </c>
      <c r="L24" s="43">
        <v>53</v>
      </c>
      <c r="M24" s="11">
        <v>1</v>
      </c>
      <c r="N24" s="11">
        <v>4</v>
      </c>
      <c r="O24" s="11">
        <v>35</v>
      </c>
      <c r="P24" s="11">
        <v>13</v>
      </c>
      <c r="Q24" s="48">
        <f t="shared" si="8"/>
        <v>1</v>
      </c>
      <c r="R24" s="11">
        <v>0</v>
      </c>
      <c r="S24" s="11">
        <v>0</v>
      </c>
      <c r="T24" s="11">
        <v>1</v>
      </c>
      <c r="U24" s="11">
        <v>0</v>
      </c>
      <c r="V24" s="48">
        <f t="shared" si="9"/>
        <v>52</v>
      </c>
      <c r="W24" s="11">
        <v>1</v>
      </c>
      <c r="X24" s="11">
        <v>4</v>
      </c>
      <c r="Y24" s="11">
        <v>34</v>
      </c>
      <c r="Z24" s="11">
        <v>13</v>
      </c>
      <c r="AA24" s="133"/>
      <c r="AB24" s="87"/>
      <c r="AC24" s="87"/>
      <c r="AD24" s="87"/>
      <c r="AE24" s="87"/>
      <c r="AF24" s="87"/>
      <c r="AG24" s="88"/>
    </row>
    <row r="25" spans="1:33">
      <c r="A25" s="16" t="s">
        <v>2767</v>
      </c>
      <c r="B25" s="39">
        <v>46098</v>
      </c>
      <c r="C25" s="15">
        <f>'All Defects'!X5</f>
        <v>17991</v>
      </c>
      <c r="D25" s="14">
        <f>'All Defects'!X7</f>
        <v>5991</v>
      </c>
      <c r="E25" s="14">
        <f>'All Defects'!X6</f>
        <v>12000</v>
      </c>
      <c r="F25" s="232">
        <f t="shared" si="6"/>
        <v>33.299983324995829</v>
      </c>
      <c r="G25" s="48">
        <f t="shared" si="7"/>
        <v>0</v>
      </c>
      <c r="H25" s="11">
        <v>0</v>
      </c>
      <c r="I25" s="11">
        <v>0</v>
      </c>
      <c r="J25" s="11">
        <v>0</v>
      </c>
      <c r="K25" s="11">
        <v>0</v>
      </c>
      <c r="L25" s="43">
        <f>SUM(M25:P25)</f>
        <v>38</v>
      </c>
      <c r="M25" s="11">
        <v>0</v>
      </c>
      <c r="N25" s="11">
        <v>6</v>
      </c>
      <c r="O25" s="11">
        <v>21</v>
      </c>
      <c r="P25" s="11">
        <v>11</v>
      </c>
      <c r="Q25" s="48">
        <f t="shared" si="8"/>
        <v>2</v>
      </c>
      <c r="R25" s="11">
        <v>0</v>
      </c>
      <c r="S25" s="11">
        <v>0</v>
      </c>
      <c r="T25" s="11">
        <v>2</v>
      </c>
      <c r="U25" s="11">
        <v>0</v>
      </c>
      <c r="V25" s="48">
        <f t="shared" si="9"/>
        <v>36</v>
      </c>
      <c r="W25" s="11">
        <v>0</v>
      </c>
      <c r="X25" s="11">
        <v>6</v>
      </c>
      <c r="Y25" s="11">
        <v>19</v>
      </c>
      <c r="Z25" s="11">
        <v>11</v>
      </c>
      <c r="AA25" s="133"/>
      <c r="AB25" s="87"/>
      <c r="AC25" s="87"/>
      <c r="AD25" s="87"/>
      <c r="AE25" s="87"/>
      <c r="AF25" s="87"/>
      <c r="AG25" s="88"/>
    </row>
    <row r="26" spans="1:33">
      <c r="A26" s="16" t="s">
        <v>2768</v>
      </c>
      <c r="B26" s="39"/>
      <c r="C26" s="14"/>
      <c r="D26" s="14"/>
      <c r="E26" s="14"/>
      <c r="F26" s="37"/>
      <c r="G26" s="48"/>
      <c r="H26" s="11"/>
      <c r="I26" s="11"/>
      <c r="J26" s="11"/>
      <c r="K26" s="11"/>
      <c r="L26" s="43"/>
      <c r="M26" s="11"/>
      <c r="N26" s="11"/>
      <c r="O26" s="11"/>
      <c r="P26" s="11"/>
      <c r="Q26" s="48"/>
      <c r="R26" s="11"/>
      <c r="S26" s="11"/>
      <c r="T26" s="11"/>
      <c r="U26" s="11"/>
      <c r="V26" s="48"/>
      <c r="W26" s="11"/>
      <c r="X26" s="11"/>
      <c r="Y26" s="11"/>
      <c r="Z26" s="11"/>
      <c r="AA26" s="133"/>
      <c r="AB26" s="87"/>
      <c r="AC26" s="87"/>
      <c r="AD26" s="87"/>
      <c r="AE26" s="87"/>
      <c r="AF26" s="87"/>
      <c r="AG26" s="88"/>
    </row>
    <row r="27" spans="1:33" s="44" customFormat="1">
      <c r="A27" s="258" t="s">
        <v>127</v>
      </c>
      <c r="B27" s="258"/>
      <c r="C27" s="258"/>
      <c r="D27" s="258"/>
      <c r="E27" s="258"/>
      <c r="F27" s="258"/>
      <c r="G27" s="40">
        <f t="shared" ref="G27:V27" si="10">SUM(G4:G23)</f>
        <v>34</v>
      </c>
      <c r="H27" s="40">
        <f>SUM(H4:H25)</f>
        <v>6</v>
      </c>
      <c r="I27" s="40">
        <f>SUM(I4:I25)</f>
        <v>7</v>
      </c>
      <c r="J27" s="40">
        <f>SUM(J4:J25)</f>
        <v>18</v>
      </c>
      <c r="K27" s="40">
        <f>SUM(K4:K25)</f>
        <v>5</v>
      </c>
      <c r="L27" s="40">
        <f t="shared" si="10"/>
        <v>951</v>
      </c>
      <c r="M27" s="40">
        <f>SUM(M4:M25)</f>
        <v>36</v>
      </c>
      <c r="N27" s="40">
        <f>SUM(N4:N25)</f>
        <v>118</v>
      </c>
      <c r="O27" s="40">
        <f>SUM(O4:O25)</f>
        <v>559</v>
      </c>
      <c r="P27" s="40">
        <f>SUM(P4:P25)</f>
        <v>329</v>
      </c>
      <c r="Q27" s="40">
        <f t="shared" si="10"/>
        <v>93</v>
      </c>
      <c r="R27" s="40">
        <f>SUM(R4:R25)</f>
        <v>7</v>
      </c>
      <c r="S27" s="40">
        <f>SUM(S4:S25)</f>
        <v>14</v>
      </c>
      <c r="T27" s="40">
        <f>SUM(T4:T25)</f>
        <v>60</v>
      </c>
      <c r="U27" s="40">
        <f>SUM(U4:U25)</f>
        <v>15</v>
      </c>
      <c r="V27" s="40">
        <f t="shared" si="10"/>
        <v>857</v>
      </c>
      <c r="W27" s="40">
        <f>SUM(W4:W25)</f>
        <v>29</v>
      </c>
      <c r="X27" s="40">
        <f>SUM(X4:X25)</f>
        <v>103</v>
      </c>
      <c r="Y27" s="40">
        <f>SUM(Y4:Y25)</f>
        <v>499</v>
      </c>
      <c r="Z27" s="40">
        <f>SUM(Z4:Z25)</f>
        <v>314</v>
      </c>
      <c r="AA27" s="55">
        <f>SUM(AA4:AA15)</f>
        <v>495</v>
      </c>
      <c r="AB27" s="56">
        <f t="shared" ref="AB27:AG27" si="11">SUM(AB4:AB17)</f>
        <v>0</v>
      </c>
      <c r="AC27" s="56">
        <f t="shared" si="11"/>
        <v>116</v>
      </c>
      <c r="AD27" s="56">
        <f t="shared" si="11"/>
        <v>36</v>
      </c>
      <c r="AE27" s="56">
        <f t="shared" si="11"/>
        <v>84</v>
      </c>
      <c r="AF27" s="56">
        <f t="shared" si="11"/>
        <v>55</v>
      </c>
      <c r="AG27" s="57">
        <f t="shared" si="11"/>
        <v>204</v>
      </c>
    </row>
    <row r="28" spans="1:33">
      <c r="G28" s="12">
        <v>15</v>
      </c>
      <c r="AA28" s="58" t="s">
        <v>133</v>
      </c>
      <c r="AB28" s="58">
        <f>AB27/V27*100</f>
        <v>0</v>
      </c>
      <c r="AC28" s="59">
        <f>AC27/AA27*100</f>
        <v>23.434343434343436</v>
      </c>
      <c r="AD28" s="59">
        <f>AD27/AA27*100</f>
        <v>7.2727272727272725</v>
      </c>
      <c r="AE28" s="59">
        <f>AE27/AA27*100</f>
        <v>16.969696969696972</v>
      </c>
      <c r="AF28" s="59">
        <f>AF27/AA27*100</f>
        <v>11.111111111111111</v>
      </c>
      <c r="AG28" s="59">
        <f>AG27/AA27*100</f>
        <v>41.212121212121211</v>
      </c>
    </row>
    <row r="29" spans="1:33">
      <c r="B29" s="12">
        <v>1</v>
      </c>
      <c r="C29" s="259" t="s">
        <v>134</v>
      </c>
      <c r="D29" s="259"/>
      <c r="E29" s="259"/>
      <c r="F29" s="259"/>
      <c r="G29" s="259"/>
      <c r="H29" s="259"/>
      <c r="I29" s="259"/>
      <c r="J29" s="259"/>
      <c r="K29" s="259"/>
      <c r="L29" s="259"/>
    </row>
    <row r="30" spans="1:33">
      <c r="C30" s="260" t="s">
        <v>135</v>
      </c>
      <c r="D30" s="260"/>
      <c r="E30" s="260"/>
      <c r="F30" s="260"/>
      <c r="G30" s="260"/>
      <c r="H30" s="260"/>
      <c r="I30" s="260"/>
      <c r="J30" s="260"/>
      <c r="K30" s="260"/>
      <c r="L30" s="260"/>
    </row>
    <row r="31" spans="1:33">
      <c r="C31" s="12" t="s">
        <v>136</v>
      </c>
    </row>
    <row r="32" spans="1:33" ht="409.5" customHeight="1">
      <c r="B32" s="12">
        <v>2</v>
      </c>
      <c r="C32" s="261" t="s">
        <v>2694</v>
      </c>
      <c r="D32" s="261"/>
      <c r="E32" s="261"/>
      <c r="F32" s="261"/>
      <c r="G32" s="261"/>
      <c r="H32" s="261"/>
      <c r="I32" s="261"/>
      <c r="J32" s="261"/>
      <c r="K32" s="261"/>
      <c r="L32" s="261"/>
      <c r="M32" s="261"/>
      <c r="N32" s="261"/>
      <c r="O32" s="261"/>
      <c r="P32" s="261"/>
      <c r="Q32" s="261"/>
      <c r="R32" s="261"/>
      <c r="S32" s="261"/>
      <c r="T32" s="261"/>
      <c r="U32" s="261"/>
    </row>
    <row r="33" spans="3:21">
      <c r="C33" s="261"/>
      <c r="D33" s="261"/>
      <c r="E33" s="261"/>
      <c r="F33" s="261"/>
      <c r="G33" s="261"/>
      <c r="H33" s="261"/>
      <c r="I33" s="261"/>
      <c r="J33" s="261"/>
      <c r="K33" s="261"/>
      <c r="L33" s="261"/>
      <c r="M33" s="261"/>
      <c r="N33" s="261"/>
      <c r="O33" s="261"/>
      <c r="P33" s="261"/>
      <c r="Q33" s="261"/>
      <c r="R33" s="261"/>
      <c r="S33" s="261"/>
      <c r="T33" s="261"/>
      <c r="U33" s="261"/>
    </row>
    <row r="34" spans="3:21">
      <c r="C34" s="261"/>
      <c r="D34" s="261"/>
      <c r="E34" s="261"/>
      <c r="F34" s="261"/>
      <c r="G34" s="261"/>
      <c r="H34" s="261"/>
      <c r="I34" s="261"/>
      <c r="J34" s="261"/>
      <c r="K34" s="261"/>
      <c r="L34" s="261"/>
      <c r="M34" s="261"/>
      <c r="N34" s="261"/>
      <c r="O34" s="261"/>
      <c r="P34" s="261"/>
      <c r="Q34" s="261"/>
      <c r="R34" s="261"/>
      <c r="S34" s="261"/>
      <c r="T34" s="261"/>
      <c r="U34" s="261"/>
    </row>
    <row r="35" spans="3:21">
      <c r="C35" s="261"/>
      <c r="D35" s="261"/>
      <c r="E35" s="261"/>
      <c r="F35" s="261"/>
      <c r="G35" s="261"/>
      <c r="H35" s="261"/>
      <c r="I35" s="261"/>
      <c r="J35" s="261"/>
      <c r="K35" s="261"/>
      <c r="L35" s="261"/>
      <c r="M35" s="261"/>
      <c r="N35" s="261"/>
      <c r="O35" s="261"/>
      <c r="P35" s="261"/>
      <c r="Q35" s="261"/>
      <c r="R35" s="261"/>
      <c r="S35" s="261"/>
      <c r="T35" s="261"/>
      <c r="U35" s="261"/>
    </row>
    <row r="36" spans="3:21">
      <c r="C36" s="261"/>
      <c r="D36" s="261"/>
      <c r="E36" s="261"/>
      <c r="F36" s="261"/>
      <c r="G36" s="261"/>
      <c r="H36" s="261"/>
      <c r="I36" s="261"/>
      <c r="J36" s="261"/>
      <c r="K36" s="261"/>
      <c r="L36" s="261"/>
      <c r="M36" s="261"/>
      <c r="N36" s="261"/>
      <c r="O36" s="261"/>
      <c r="P36" s="261"/>
      <c r="Q36" s="261"/>
      <c r="R36" s="261"/>
      <c r="S36" s="261"/>
      <c r="T36" s="261"/>
      <c r="U36" s="261"/>
    </row>
    <row r="37" spans="3:21">
      <c r="C37" s="261"/>
      <c r="D37" s="261"/>
      <c r="E37" s="261"/>
      <c r="F37" s="261"/>
      <c r="G37" s="261"/>
      <c r="H37" s="261"/>
      <c r="I37" s="261"/>
      <c r="J37" s="261"/>
      <c r="K37" s="261"/>
      <c r="L37" s="261"/>
      <c r="M37" s="261"/>
      <c r="N37" s="261"/>
      <c r="O37" s="261"/>
      <c r="P37" s="261"/>
      <c r="Q37" s="261"/>
      <c r="R37" s="261"/>
      <c r="S37" s="261"/>
      <c r="T37" s="261"/>
      <c r="U37" s="261"/>
    </row>
    <row r="38" spans="3:21">
      <c r="C38" s="261"/>
      <c r="D38" s="261"/>
      <c r="E38" s="261"/>
      <c r="F38" s="261"/>
      <c r="G38" s="261"/>
      <c r="H38" s="261"/>
      <c r="I38" s="261"/>
      <c r="J38" s="261"/>
      <c r="K38" s="261"/>
      <c r="L38" s="261"/>
      <c r="M38" s="261"/>
      <c r="N38" s="261"/>
      <c r="O38" s="261"/>
      <c r="P38" s="261"/>
      <c r="Q38" s="261"/>
      <c r="R38" s="261"/>
      <c r="S38" s="261"/>
      <c r="T38" s="261"/>
      <c r="U38" s="261"/>
    </row>
    <row r="39" spans="3:21">
      <c r="C39" s="261"/>
      <c r="D39" s="261"/>
      <c r="E39" s="261"/>
      <c r="F39" s="261"/>
      <c r="G39" s="261"/>
      <c r="H39" s="261"/>
      <c r="I39" s="261"/>
      <c r="J39" s="261"/>
      <c r="K39" s="261"/>
      <c r="L39" s="261"/>
      <c r="M39" s="261"/>
      <c r="N39" s="261"/>
      <c r="O39" s="261"/>
      <c r="P39" s="261"/>
      <c r="Q39" s="261"/>
      <c r="R39" s="261"/>
      <c r="S39" s="261"/>
      <c r="T39" s="261"/>
      <c r="U39" s="261"/>
    </row>
    <row r="40" spans="3:21">
      <c r="C40" s="261"/>
      <c r="D40" s="261"/>
      <c r="E40" s="261"/>
      <c r="F40" s="261"/>
      <c r="G40" s="261"/>
      <c r="H40" s="261"/>
      <c r="I40" s="261"/>
      <c r="J40" s="261"/>
      <c r="K40" s="261"/>
      <c r="L40" s="261"/>
      <c r="M40" s="261"/>
      <c r="N40" s="261"/>
      <c r="O40" s="261"/>
      <c r="P40" s="261"/>
      <c r="Q40" s="261"/>
      <c r="R40" s="261"/>
      <c r="S40" s="261"/>
      <c r="T40" s="261"/>
      <c r="U40" s="261"/>
    </row>
    <row r="41" spans="3:21">
      <c r="C41" s="261"/>
      <c r="D41" s="261"/>
      <c r="E41" s="261"/>
      <c r="F41" s="261"/>
      <c r="G41" s="261"/>
      <c r="H41" s="261"/>
      <c r="I41" s="261"/>
      <c r="J41" s="261"/>
      <c r="K41" s="261"/>
      <c r="L41" s="261"/>
      <c r="M41" s="261"/>
      <c r="N41" s="261"/>
      <c r="O41" s="261"/>
      <c r="P41" s="261"/>
      <c r="Q41" s="261"/>
      <c r="R41" s="261"/>
      <c r="S41" s="261"/>
      <c r="T41" s="261"/>
      <c r="U41" s="261"/>
    </row>
    <row r="42" spans="3:21">
      <c r="C42" s="261"/>
      <c r="D42" s="261"/>
      <c r="E42" s="261"/>
      <c r="F42" s="261"/>
      <c r="G42" s="261"/>
      <c r="H42" s="261"/>
      <c r="I42" s="261"/>
      <c r="J42" s="261"/>
      <c r="K42" s="261"/>
      <c r="L42" s="261"/>
      <c r="M42" s="261"/>
      <c r="N42" s="261"/>
      <c r="O42" s="261"/>
      <c r="P42" s="261"/>
      <c r="Q42" s="261"/>
      <c r="R42" s="261"/>
      <c r="S42" s="261"/>
      <c r="T42" s="261"/>
      <c r="U42" s="261"/>
    </row>
    <row r="43" spans="3:21">
      <c r="C43" s="261"/>
      <c r="D43" s="261"/>
      <c r="E43" s="261"/>
      <c r="F43" s="261"/>
      <c r="G43" s="261"/>
      <c r="H43" s="261"/>
      <c r="I43" s="261"/>
      <c r="J43" s="261"/>
      <c r="K43" s="261"/>
      <c r="L43" s="261"/>
      <c r="M43" s="261"/>
      <c r="N43" s="261"/>
      <c r="O43" s="261"/>
      <c r="P43" s="261"/>
      <c r="Q43" s="261"/>
      <c r="R43" s="261"/>
      <c r="S43" s="261"/>
      <c r="T43" s="261"/>
      <c r="U43" s="261"/>
    </row>
    <row r="44" spans="3:21">
      <c r="C44" s="261"/>
      <c r="D44" s="261"/>
      <c r="E44" s="261"/>
      <c r="F44" s="261"/>
      <c r="G44" s="261"/>
      <c r="H44" s="261"/>
      <c r="I44" s="261"/>
      <c r="J44" s="261"/>
      <c r="K44" s="261"/>
      <c r="L44" s="261"/>
      <c r="M44" s="261"/>
      <c r="N44" s="261"/>
      <c r="O44" s="261"/>
      <c r="P44" s="261"/>
      <c r="Q44" s="261"/>
      <c r="R44" s="261"/>
      <c r="S44" s="261"/>
      <c r="T44" s="261"/>
      <c r="U44" s="261"/>
    </row>
  </sheetData>
  <autoFilter ref="A3:AG44" xr:uid="{497A595C-97A1-491D-ACF6-091652227700}"/>
  <mergeCells count="13">
    <mergeCell ref="A27:F27"/>
    <mergeCell ref="C29:L29"/>
    <mergeCell ref="C30:L30"/>
    <mergeCell ref="C32:U44"/>
    <mergeCell ref="C2:E2"/>
    <mergeCell ref="A2:B2"/>
    <mergeCell ref="G1:P1"/>
    <mergeCell ref="Q1:U2"/>
    <mergeCell ref="V1:Z2"/>
    <mergeCell ref="A1:F1"/>
    <mergeCell ref="AA1:AG2"/>
    <mergeCell ref="G2:K2"/>
    <mergeCell ref="L2:P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D145-6F7F-4CE4-9FFC-D05024C0ED38}">
  <sheetPr codeName="Sheet3"/>
  <dimension ref="A1:F4"/>
  <sheetViews>
    <sheetView zoomScale="160" zoomScaleNormal="160" workbookViewId="0">
      <selection sqref="A1:F4"/>
    </sheetView>
  </sheetViews>
  <sheetFormatPr defaultRowHeight="14.5"/>
  <cols>
    <col min="1" max="1" width="25.1796875" bestFit="1" customWidth="1"/>
    <col min="2" max="2" width="65.453125" bestFit="1" customWidth="1"/>
    <col min="3" max="3" width="13.1796875" bestFit="1" customWidth="1"/>
    <col min="4" max="4" width="17.1796875" bestFit="1" customWidth="1"/>
    <col min="5" max="5" width="11" bestFit="1" customWidth="1"/>
    <col min="6" max="6" width="12.1796875" customWidth="1"/>
  </cols>
  <sheetData>
    <row r="1" spans="1:6">
      <c r="A1" s="114" t="s">
        <v>0</v>
      </c>
      <c r="B1" s="114" t="s">
        <v>265</v>
      </c>
      <c r="C1" s="114" t="s">
        <v>274</v>
      </c>
      <c r="D1" s="114" t="s">
        <v>275</v>
      </c>
      <c r="E1" s="114" t="s">
        <v>276</v>
      </c>
      <c r="F1" s="114" t="s">
        <v>273</v>
      </c>
    </row>
    <row r="2" spans="1:6">
      <c r="A2" s="16" t="s">
        <v>268</v>
      </c>
      <c r="B2" s="113" t="s">
        <v>264</v>
      </c>
      <c r="C2" s="21">
        <v>8</v>
      </c>
      <c r="D2" s="21">
        <v>8</v>
      </c>
      <c r="E2" s="21">
        <v>0</v>
      </c>
      <c r="F2" s="21" t="s">
        <v>271</v>
      </c>
    </row>
    <row r="3" spans="1:6">
      <c r="A3" s="16" t="s">
        <v>269</v>
      </c>
      <c r="B3" s="113" t="s">
        <v>266</v>
      </c>
      <c r="C3" s="21">
        <v>53</v>
      </c>
      <c r="D3" s="21">
        <v>50</v>
      </c>
      <c r="E3" s="21">
        <v>3</v>
      </c>
      <c r="F3" s="21" t="s">
        <v>271</v>
      </c>
    </row>
    <row r="4" spans="1:6">
      <c r="A4" s="16" t="s">
        <v>270</v>
      </c>
      <c r="B4" s="113" t="s">
        <v>267</v>
      </c>
      <c r="C4" s="21">
        <v>8</v>
      </c>
      <c r="D4" s="21">
        <v>7</v>
      </c>
      <c r="E4" s="21">
        <v>1</v>
      </c>
      <c r="F4" s="21" t="s">
        <v>272</v>
      </c>
    </row>
  </sheetData>
  <hyperlinks>
    <hyperlink ref="B2" r:id="rId1" xr:uid="{0B3EF614-44B3-4D5B-8C73-E859B7EBBD15}"/>
    <hyperlink ref="B3" r:id="rId2" xr:uid="{1E1F5C6E-7CF5-4DF4-ABBA-6C17E9DD3A08}"/>
    <hyperlink ref="B4" r:id="rId3" xr:uid="{552BCDDA-E006-4C44-9450-1FFD70B294D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A5A9-8ED7-4B84-9A8D-7811608DEEBC}">
  <sheetPr codeName="Sheet4"/>
  <dimension ref="A1:AU46"/>
  <sheetViews>
    <sheetView zoomScale="130" zoomScaleNormal="130" workbookViewId="0">
      <pane xSplit="1" ySplit="1" topLeftCell="F18" activePane="bottomRight" state="frozen"/>
      <selection pane="topRight" activeCell="B1" sqref="B1"/>
      <selection pane="bottomLeft" activeCell="A2" sqref="A2"/>
      <selection pane="bottomRight" activeCell="I10" sqref="I10"/>
    </sheetView>
  </sheetViews>
  <sheetFormatPr defaultRowHeight="14.5"/>
  <cols>
    <col min="1" max="1" width="25.1796875" customWidth="1"/>
    <col min="2" max="2" width="10.453125" bestFit="1" customWidth="1"/>
    <col min="3" max="11" width="10.453125" customWidth="1"/>
    <col min="12" max="12" width="10.453125" style="22" customWidth="1"/>
    <col min="13" max="13" width="10.453125" customWidth="1"/>
    <col min="14" max="20" width="10.453125" style="22" customWidth="1"/>
    <col min="21" max="21" width="9" bestFit="1" customWidth="1"/>
    <col min="22" max="22" width="12.81640625" style="22" customWidth="1"/>
    <col min="23" max="23" width="26.1796875" bestFit="1" customWidth="1"/>
    <col min="24" max="24" width="20.81640625" customWidth="1"/>
    <col min="25" max="25" width="12.81640625" customWidth="1"/>
    <col min="26" max="26" width="19" customWidth="1"/>
    <col min="46" max="46" width="24.54296875" bestFit="1" customWidth="1"/>
    <col min="47" max="47" width="8.81640625" bestFit="1" customWidth="1"/>
  </cols>
  <sheetData>
    <row r="1" spans="1:47">
      <c r="A1" s="94" t="s">
        <v>36</v>
      </c>
      <c r="B1" s="84" t="s">
        <v>5</v>
      </c>
      <c r="C1" s="85" t="s">
        <v>8</v>
      </c>
      <c r="D1" s="85" t="s">
        <v>9</v>
      </c>
      <c r="E1" s="85" t="s">
        <v>10</v>
      </c>
      <c r="F1" s="85" t="s">
        <v>12</v>
      </c>
      <c r="G1" s="85" t="s">
        <v>13</v>
      </c>
      <c r="H1" s="85" t="s">
        <v>16</v>
      </c>
      <c r="I1" s="85" t="s">
        <v>59</v>
      </c>
      <c r="J1" s="85" t="s">
        <v>69</v>
      </c>
      <c r="K1" s="85" t="s">
        <v>70</v>
      </c>
      <c r="L1" s="198" t="s">
        <v>197</v>
      </c>
      <c r="M1" s="95" t="s">
        <v>204</v>
      </c>
      <c r="N1" s="95" t="s">
        <v>205</v>
      </c>
      <c r="O1" s="95" t="s">
        <v>255</v>
      </c>
      <c r="P1" s="95" t="s">
        <v>261</v>
      </c>
      <c r="Q1" s="95" t="s">
        <v>294</v>
      </c>
      <c r="R1" s="95" t="s">
        <v>295</v>
      </c>
      <c r="S1" s="95" t="s">
        <v>346</v>
      </c>
      <c r="T1" s="95" t="s">
        <v>347</v>
      </c>
      <c r="U1" s="96" t="s">
        <v>198</v>
      </c>
      <c r="V1" s="86" t="s">
        <v>221</v>
      </c>
      <c r="W1" s="94" t="s">
        <v>36</v>
      </c>
      <c r="X1" s="96" t="s">
        <v>35</v>
      </c>
      <c r="Y1" s="32" t="s">
        <v>230</v>
      </c>
      <c r="Z1" s="32" t="s">
        <v>231</v>
      </c>
      <c r="AT1" s="94" t="s">
        <v>36</v>
      </c>
      <c r="AU1" t="s">
        <v>198</v>
      </c>
    </row>
    <row r="2" spans="1:47">
      <c r="A2" s="1" t="s">
        <v>37</v>
      </c>
      <c r="B2" s="1">
        <v>11</v>
      </c>
      <c r="C2" s="1">
        <v>12</v>
      </c>
      <c r="D2" s="1">
        <v>0</v>
      </c>
      <c r="E2" s="1">
        <v>3</v>
      </c>
      <c r="F2" s="1">
        <v>2</v>
      </c>
      <c r="G2" s="1">
        <v>2</v>
      </c>
      <c r="H2" s="1">
        <v>4</v>
      </c>
      <c r="I2" s="1">
        <v>5</v>
      </c>
      <c r="J2" s="1">
        <v>2</v>
      </c>
      <c r="K2" s="1">
        <v>4</v>
      </c>
      <c r="L2" s="199">
        <v>7</v>
      </c>
      <c r="M2" s="1">
        <v>0</v>
      </c>
      <c r="N2" s="1">
        <v>2</v>
      </c>
      <c r="O2" s="1">
        <v>7</v>
      </c>
      <c r="P2" s="1">
        <v>6</v>
      </c>
      <c r="Q2" s="1">
        <v>3</v>
      </c>
      <c r="R2" s="1">
        <v>5</v>
      </c>
      <c r="S2" s="1">
        <v>3</v>
      </c>
      <c r="T2" s="1">
        <v>2</v>
      </c>
      <c r="U2" s="1">
        <f>SUM(B2:T2)</f>
        <v>80</v>
      </c>
      <c r="V2" s="22">
        <v>11</v>
      </c>
      <c r="W2" s="1" t="s">
        <v>37</v>
      </c>
      <c r="X2" s="97">
        <f t="shared" ref="X2:X41" si="0">U2</f>
        <v>80</v>
      </c>
      <c r="AT2" s="138" t="s">
        <v>37</v>
      </c>
      <c r="AU2">
        <v>61</v>
      </c>
    </row>
    <row r="3" spans="1:47">
      <c r="A3" s="1" t="s">
        <v>41</v>
      </c>
      <c r="B3" s="1">
        <v>3</v>
      </c>
      <c r="C3" s="1">
        <v>6</v>
      </c>
      <c r="D3" s="1">
        <v>0</v>
      </c>
      <c r="E3" s="1">
        <v>3</v>
      </c>
      <c r="F3" s="1">
        <v>1</v>
      </c>
      <c r="G3" s="1">
        <v>3</v>
      </c>
      <c r="H3" s="1">
        <v>1</v>
      </c>
      <c r="I3" s="1">
        <v>8</v>
      </c>
      <c r="J3" s="1">
        <v>1</v>
      </c>
      <c r="K3" s="1">
        <v>4</v>
      </c>
      <c r="L3" s="199">
        <v>7</v>
      </c>
      <c r="M3" s="1">
        <v>0</v>
      </c>
      <c r="N3" s="1">
        <v>3</v>
      </c>
      <c r="O3" s="1">
        <v>2</v>
      </c>
      <c r="P3" s="1">
        <v>5</v>
      </c>
      <c r="Q3" s="1">
        <v>2</v>
      </c>
      <c r="R3" s="1">
        <v>2</v>
      </c>
      <c r="S3" s="1">
        <v>6</v>
      </c>
      <c r="T3" s="1">
        <v>3</v>
      </c>
      <c r="U3" s="1">
        <f>SUM(B3:T3)</f>
        <v>60</v>
      </c>
      <c r="V3" s="22">
        <v>18</v>
      </c>
      <c r="W3" s="1" t="s">
        <v>41</v>
      </c>
      <c r="X3" s="97">
        <f t="shared" si="0"/>
        <v>60</v>
      </c>
      <c r="AT3" s="138" t="s">
        <v>38</v>
      </c>
      <c r="AU3">
        <v>43</v>
      </c>
    </row>
    <row r="4" spans="1:47" hidden="1">
      <c r="A4" s="117" t="s">
        <v>43</v>
      </c>
      <c r="B4" s="117">
        <v>4</v>
      </c>
      <c r="C4" s="117">
        <v>4</v>
      </c>
      <c r="D4" s="117">
        <v>1</v>
      </c>
      <c r="E4" s="117">
        <v>2</v>
      </c>
      <c r="F4" s="117">
        <v>2</v>
      </c>
      <c r="G4" s="117">
        <v>3</v>
      </c>
      <c r="H4" s="117">
        <v>3</v>
      </c>
      <c r="I4" s="117">
        <v>9</v>
      </c>
      <c r="J4" s="117">
        <v>0</v>
      </c>
      <c r="K4" s="117">
        <v>3</v>
      </c>
      <c r="L4" s="200">
        <v>9</v>
      </c>
      <c r="M4" s="117">
        <v>2</v>
      </c>
      <c r="N4" s="117">
        <v>2</v>
      </c>
      <c r="O4" s="117">
        <v>0</v>
      </c>
      <c r="P4" s="117"/>
      <c r="Q4" s="117"/>
      <c r="R4" s="117"/>
      <c r="S4" s="117"/>
      <c r="T4" s="117"/>
      <c r="U4" s="117">
        <f t="shared" ref="U4:U8" si="1">SUM(B4:O4)</f>
        <v>44</v>
      </c>
      <c r="V4" s="118">
        <v>10</v>
      </c>
      <c r="W4" s="117" t="s">
        <v>43</v>
      </c>
      <c r="X4" s="119">
        <f t="shared" si="0"/>
        <v>44</v>
      </c>
      <c r="AT4" s="138" t="s">
        <v>41</v>
      </c>
      <c r="AU4">
        <v>42</v>
      </c>
    </row>
    <row r="5" spans="1:47">
      <c r="A5" s="1" t="s">
        <v>143</v>
      </c>
      <c r="B5" s="1" t="s">
        <v>54</v>
      </c>
      <c r="C5" s="1" t="s">
        <v>54</v>
      </c>
      <c r="D5" s="1">
        <v>1</v>
      </c>
      <c r="E5" s="1">
        <v>2</v>
      </c>
      <c r="F5" s="1">
        <v>3</v>
      </c>
      <c r="G5" s="1">
        <v>5</v>
      </c>
      <c r="H5" s="1" t="s">
        <v>54</v>
      </c>
      <c r="I5" s="1" t="s">
        <v>54</v>
      </c>
      <c r="J5" s="1" t="s">
        <v>54</v>
      </c>
      <c r="K5" s="1">
        <v>5</v>
      </c>
      <c r="L5" s="199">
        <v>21</v>
      </c>
      <c r="M5" s="1" t="s">
        <v>54</v>
      </c>
      <c r="N5" s="1">
        <v>11</v>
      </c>
      <c r="O5" s="1">
        <v>1</v>
      </c>
      <c r="P5" s="1">
        <v>8</v>
      </c>
      <c r="Q5" s="1">
        <v>7</v>
      </c>
      <c r="R5" s="1">
        <v>4</v>
      </c>
      <c r="S5" s="1">
        <v>8</v>
      </c>
      <c r="T5" s="1">
        <v>8</v>
      </c>
      <c r="U5" s="1">
        <f>SUM(B5:T5)</f>
        <v>84</v>
      </c>
      <c r="W5" s="1" t="s">
        <v>143</v>
      </c>
      <c r="X5" s="97">
        <f t="shared" si="0"/>
        <v>84</v>
      </c>
      <c r="AT5" s="138" t="s">
        <v>42</v>
      </c>
      <c r="AU5">
        <v>39</v>
      </c>
    </row>
    <row r="6" spans="1:47">
      <c r="A6" s="1" t="s">
        <v>38</v>
      </c>
      <c r="B6" s="1">
        <v>8</v>
      </c>
      <c r="C6" s="1">
        <v>14</v>
      </c>
      <c r="D6" s="1">
        <v>0</v>
      </c>
      <c r="E6" s="1">
        <v>1</v>
      </c>
      <c r="F6" s="1">
        <v>2</v>
      </c>
      <c r="G6" s="1">
        <v>4</v>
      </c>
      <c r="H6" s="1">
        <v>0</v>
      </c>
      <c r="I6" s="1">
        <v>4</v>
      </c>
      <c r="J6" s="1">
        <v>0</v>
      </c>
      <c r="K6" s="1">
        <v>6</v>
      </c>
      <c r="L6" s="199">
        <v>4</v>
      </c>
      <c r="M6" s="1">
        <v>0</v>
      </c>
      <c r="N6" s="1">
        <v>0</v>
      </c>
      <c r="O6" s="1">
        <v>0</v>
      </c>
      <c r="P6" s="1">
        <v>2</v>
      </c>
      <c r="Q6" s="1">
        <v>1</v>
      </c>
      <c r="R6" s="1">
        <v>1</v>
      </c>
      <c r="S6" s="1">
        <v>5</v>
      </c>
      <c r="T6" s="1">
        <v>2</v>
      </c>
      <c r="U6" s="1">
        <f>SUM(B6:T6)</f>
        <v>54</v>
      </c>
      <c r="V6" s="22">
        <v>5</v>
      </c>
      <c r="W6" s="1" t="s">
        <v>38</v>
      </c>
      <c r="X6" s="97">
        <f t="shared" si="0"/>
        <v>54</v>
      </c>
      <c r="AT6" s="138" t="s">
        <v>53</v>
      </c>
      <c r="AU6">
        <v>29</v>
      </c>
    </row>
    <row r="7" spans="1:47">
      <c r="A7" s="1" t="s">
        <v>42</v>
      </c>
      <c r="B7" s="1">
        <v>5</v>
      </c>
      <c r="C7" s="1">
        <v>4</v>
      </c>
      <c r="D7" s="1">
        <v>1</v>
      </c>
      <c r="E7" s="1">
        <v>1</v>
      </c>
      <c r="F7" s="1">
        <v>1</v>
      </c>
      <c r="G7" s="1">
        <v>2</v>
      </c>
      <c r="H7" s="1">
        <v>0</v>
      </c>
      <c r="I7" s="1">
        <v>6</v>
      </c>
      <c r="J7" s="1">
        <v>2</v>
      </c>
      <c r="K7" s="1">
        <v>4</v>
      </c>
      <c r="L7" s="199">
        <v>6</v>
      </c>
      <c r="M7" s="1">
        <v>0</v>
      </c>
      <c r="N7" s="1">
        <v>3</v>
      </c>
      <c r="O7" s="1">
        <v>4</v>
      </c>
      <c r="P7" s="1">
        <v>5</v>
      </c>
      <c r="Q7" s="1">
        <v>1</v>
      </c>
      <c r="R7" s="1">
        <v>2</v>
      </c>
      <c r="S7" s="1">
        <v>5</v>
      </c>
      <c r="T7" s="1">
        <v>1</v>
      </c>
      <c r="U7" s="1">
        <f>SUM(B7:T7)</f>
        <v>53</v>
      </c>
      <c r="V7" s="22">
        <v>8</v>
      </c>
      <c r="W7" s="1" t="s">
        <v>42</v>
      </c>
      <c r="X7" s="97">
        <f t="shared" si="0"/>
        <v>53</v>
      </c>
      <c r="AT7" s="138" t="s">
        <v>44</v>
      </c>
      <c r="AU7">
        <v>28</v>
      </c>
    </row>
    <row r="8" spans="1:47" s="208" customFormat="1" hidden="1">
      <c r="A8" s="117" t="s">
        <v>40</v>
      </c>
      <c r="B8" s="117">
        <v>3</v>
      </c>
      <c r="C8" s="117">
        <v>6</v>
      </c>
      <c r="D8" s="117">
        <v>1</v>
      </c>
      <c r="E8" s="117">
        <v>3</v>
      </c>
      <c r="F8" s="117">
        <v>4</v>
      </c>
      <c r="G8" s="117">
        <v>5</v>
      </c>
      <c r="H8" s="117">
        <v>1</v>
      </c>
      <c r="I8" s="117">
        <v>2</v>
      </c>
      <c r="J8" s="117">
        <v>2</v>
      </c>
      <c r="K8" s="117">
        <v>3</v>
      </c>
      <c r="L8" s="200">
        <v>4</v>
      </c>
      <c r="M8" s="117">
        <v>0</v>
      </c>
      <c r="N8" s="117">
        <v>6</v>
      </c>
      <c r="O8" s="117">
        <v>0</v>
      </c>
      <c r="P8" s="117"/>
      <c r="Q8" s="117"/>
      <c r="R8" s="117"/>
      <c r="S8" s="117"/>
      <c r="T8" s="117"/>
      <c r="U8" s="117">
        <f t="shared" si="1"/>
        <v>40</v>
      </c>
      <c r="V8" s="118">
        <v>2</v>
      </c>
      <c r="W8" s="117" t="s">
        <v>40</v>
      </c>
      <c r="X8" s="119">
        <f t="shared" si="0"/>
        <v>40</v>
      </c>
      <c r="AT8" s="211" t="s">
        <v>47</v>
      </c>
      <c r="AU8" s="208">
        <v>27</v>
      </c>
    </row>
    <row r="9" spans="1:47" hidden="1">
      <c r="A9" s="117" t="s">
        <v>39</v>
      </c>
      <c r="B9" s="117">
        <v>3</v>
      </c>
      <c r="C9" s="117">
        <v>9</v>
      </c>
      <c r="D9" s="117">
        <v>0</v>
      </c>
      <c r="E9" s="117">
        <v>4</v>
      </c>
      <c r="F9" s="117">
        <v>2</v>
      </c>
      <c r="G9" s="117">
        <v>4</v>
      </c>
      <c r="H9" s="117">
        <v>2</v>
      </c>
      <c r="I9" s="117">
        <v>6</v>
      </c>
      <c r="J9" s="117">
        <v>3</v>
      </c>
      <c r="K9" s="117">
        <v>4</v>
      </c>
      <c r="L9" s="200" t="s">
        <v>54</v>
      </c>
      <c r="M9" s="117" t="s">
        <v>54</v>
      </c>
      <c r="N9" s="117" t="s">
        <v>54</v>
      </c>
      <c r="O9" s="117" t="s">
        <v>54</v>
      </c>
      <c r="P9" s="117" t="s">
        <v>54</v>
      </c>
      <c r="Q9" s="117" t="s">
        <v>54</v>
      </c>
      <c r="R9" s="117" t="s">
        <v>54</v>
      </c>
      <c r="S9" s="117" t="s">
        <v>54</v>
      </c>
      <c r="T9" s="117" t="s">
        <v>54</v>
      </c>
      <c r="U9" s="117">
        <f>SUM(B9:N9)</f>
        <v>37</v>
      </c>
      <c r="V9" s="118">
        <v>4</v>
      </c>
      <c r="W9" s="117" t="s">
        <v>39</v>
      </c>
      <c r="X9" s="119">
        <f t="shared" si="0"/>
        <v>37</v>
      </c>
      <c r="AT9" s="138" t="s">
        <v>48</v>
      </c>
      <c r="AU9">
        <v>25</v>
      </c>
    </row>
    <row r="10" spans="1:47">
      <c r="A10" s="1" t="s">
        <v>47</v>
      </c>
      <c r="B10" s="1">
        <v>2</v>
      </c>
      <c r="C10" s="1">
        <v>3</v>
      </c>
      <c r="D10" s="1">
        <v>0</v>
      </c>
      <c r="E10" s="1">
        <v>1</v>
      </c>
      <c r="F10" s="1">
        <v>0</v>
      </c>
      <c r="G10" s="1">
        <v>2</v>
      </c>
      <c r="H10" s="1">
        <v>2</v>
      </c>
      <c r="I10" s="1">
        <v>4</v>
      </c>
      <c r="J10" s="1">
        <v>2</v>
      </c>
      <c r="K10" s="1">
        <v>3</v>
      </c>
      <c r="L10" s="199">
        <v>8</v>
      </c>
      <c r="M10" s="1">
        <v>0</v>
      </c>
      <c r="N10" s="1">
        <v>0</v>
      </c>
      <c r="O10" s="1">
        <v>0</v>
      </c>
      <c r="P10" s="1">
        <v>1</v>
      </c>
      <c r="Q10" s="1">
        <v>1</v>
      </c>
      <c r="R10" s="1">
        <v>3</v>
      </c>
      <c r="S10" s="1">
        <v>6</v>
      </c>
      <c r="T10" s="1">
        <v>4</v>
      </c>
      <c r="U10" s="1">
        <f>SUM(B10:T10)</f>
        <v>42</v>
      </c>
      <c r="V10" s="22">
        <v>14</v>
      </c>
      <c r="W10" s="1" t="s">
        <v>47</v>
      </c>
      <c r="X10" s="97">
        <f t="shared" si="0"/>
        <v>42</v>
      </c>
      <c r="AT10" s="138" t="s">
        <v>46</v>
      </c>
      <c r="AU10">
        <v>21</v>
      </c>
    </row>
    <row r="11" spans="1:47">
      <c r="A11" s="1" t="s">
        <v>142</v>
      </c>
      <c r="B11" s="1" t="s">
        <v>54</v>
      </c>
      <c r="C11" s="1" t="s">
        <v>54</v>
      </c>
      <c r="D11" s="1" t="s">
        <v>54</v>
      </c>
      <c r="E11" s="1" t="s">
        <v>54</v>
      </c>
      <c r="F11" s="1"/>
      <c r="G11" s="1">
        <v>3</v>
      </c>
      <c r="H11" s="1" t="s">
        <v>54</v>
      </c>
      <c r="I11" s="1">
        <v>1</v>
      </c>
      <c r="J11" s="1">
        <v>1</v>
      </c>
      <c r="K11" s="1">
        <v>4</v>
      </c>
      <c r="L11" s="199">
        <v>13</v>
      </c>
      <c r="M11" s="1">
        <v>1</v>
      </c>
      <c r="N11" s="1">
        <v>7</v>
      </c>
      <c r="O11" s="1">
        <v>3</v>
      </c>
      <c r="P11" s="1">
        <v>7</v>
      </c>
      <c r="Q11" s="1">
        <v>8</v>
      </c>
      <c r="R11" s="1">
        <v>8</v>
      </c>
      <c r="S11" s="1">
        <v>5</v>
      </c>
      <c r="T11" s="1">
        <v>9</v>
      </c>
      <c r="U11" s="1">
        <f>SUM(B11:T11)</f>
        <v>70</v>
      </c>
      <c r="V11" s="22">
        <v>4</v>
      </c>
      <c r="W11" s="1" t="s">
        <v>142</v>
      </c>
      <c r="X11" s="101">
        <f t="shared" si="0"/>
        <v>70</v>
      </c>
      <c r="AT11" s="1" t="s">
        <v>56</v>
      </c>
      <c r="AU11">
        <v>18</v>
      </c>
    </row>
    <row r="12" spans="1:47">
      <c r="A12" s="1" t="s">
        <v>217</v>
      </c>
      <c r="B12" s="1" t="s">
        <v>54</v>
      </c>
      <c r="C12" s="1" t="s">
        <v>54</v>
      </c>
      <c r="D12" s="1" t="s">
        <v>54</v>
      </c>
      <c r="E12" s="1" t="s">
        <v>54</v>
      </c>
      <c r="F12" s="1" t="s">
        <v>54</v>
      </c>
      <c r="G12" s="1" t="s">
        <v>54</v>
      </c>
      <c r="H12" s="1" t="s">
        <v>54</v>
      </c>
      <c r="I12" s="1">
        <v>5</v>
      </c>
      <c r="J12" s="1" t="s">
        <v>54</v>
      </c>
      <c r="K12" s="1" t="s">
        <v>54</v>
      </c>
      <c r="L12" s="199">
        <v>3</v>
      </c>
      <c r="M12" s="1" t="s">
        <v>54</v>
      </c>
      <c r="N12" s="1" t="s">
        <v>54</v>
      </c>
      <c r="O12" s="1" t="s">
        <v>54</v>
      </c>
      <c r="P12" s="1">
        <v>4</v>
      </c>
      <c r="Q12" s="1"/>
      <c r="R12" s="1"/>
      <c r="S12" s="1"/>
      <c r="T12" s="1"/>
      <c r="U12" s="1">
        <f>SUM(B12:N12)</f>
        <v>8</v>
      </c>
      <c r="V12" s="22">
        <v>26</v>
      </c>
      <c r="W12" s="1" t="s">
        <v>217</v>
      </c>
      <c r="X12" s="101">
        <f t="shared" si="0"/>
        <v>8</v>
      </c>
      <c r="AT12" s="1" t="s">
        <v>50</v>
      </c>
      <c r="AU12">
        <v>16</v>
      </c>
    </row>
    <row r="13" spans="1:47" s="208" customFormat="1" hidden="1">
      <c r="A13" s="117" t="s">
        <v>44</v>
      </c>
      <c r="B13" s="117">
        <v>3</v>
      </c>
      <c r="C13" s="117">
        <v>2</v>
      </c>
      <c r="D13" s="117">
        <v>0</v>
      </c>
      <c r="E13" s="117">
        <v>3</v>
      </c>
      <c r="F13" s="117">
        <v>1</v>
      </c>
      <c r="G13" s="117">
        <v>3</v>
      </c>
      <c r="H13" s="117">
        <v>1</v>
      </c>
      <c r="I13" s="117">
        <v>4</v>
      </c>
      <c r="J13" s="117">
        <v>0</v>
      </c>
      <c r="K13" s="117">
        <v>5</v>
      </c>
      <c r="L13" s="200">
        <v>5</v>
      </c>
      <c r="M13" s="117">
        <v>0</v>
      </c>
      <c r="N13" s="117"/>
      <c r="O13" s="117">
        <v>1</v>
      </c>
      <c r="P13" s="117">
        <v>2</v>
      </c>
      <c r="Q13" s="117"/>
      <c r="R13" s="117"/>
      <c r="S13" s="117"/>
      <c r="T13" s="117"/>
      <c r="U13" s="117">
        <f>SUM(B13:P13)</f>
        <v>30</v>
      </c>
      <c r="V13" s="118">
        <v>5</v>
      </c>
      <c r="W13" s="117" t="s">
        <v>44</v>
      </c>
      <c r="X13" s="120">
        <f t="shared" si="0"/>
        <v>30</v>
      </c>
      <c r="AT13" s="209" t="s">
        <v>139</v>
      </c>
      <c r="AU13" s="210">
        <v>12</v>
      </c>
    </row>
    <row r="14" spans="1:47">
      <c r="A14" s="1" t="s">
        <v>53</v>
      </c>
      <c r="B14" s="1" t="s">
        <v>54</v>
      </c>
      <c r="C14" s="1">
        <v>1</v>
      </c>
      <c r="D14" s="1">
        <v>0</v>
      </c>
      <c r="E14" s="1">
        <v>0</v>
      </c>
      <c r="F14" s="1">
        <v>1</v>
      </c>
      <c r="G14" s="1">
        <v>3</v>
      </c>
      <c r="H14" s="1">
        <v>1</v>
      </c>
      <c r="I14" s="1">
        <v>1</v>
      </c>
      <c r="J14" s="1">
        <v>1</v>
      </c>
      <c r="K14" s="1">
        <v>4</v>
      </c>
      <c r="L14" s="199">
        <v>6</v>
      </c>
      <c r="M14" s="1">
        <v>0</v>
      </c>
      <c r="N14" s="1">
        <v>3</v>
      </c>
      <c r="O14" s="1">
        <v>8</v>
      </c>
      <c r="P14" s="1">
        <v>6</v>
      </c>
      <c r="Q14" s="1">
        <v>2</v>
      </c>
      <c r="R14" s="1">
        <v>3</v>
      </c>
      <c r="S14" s="1">
        <v>5</v>
      </c>
      <c r="T14" s="1">
        <v>4</v>
      </c>
      <c r="U14" s="1">
        <f>SUM(B14:T14)</f>
        <v>49</v>
      </c>
      <c r="V14" s="22">
        <v>9</v>
      </c>
      <c r="W14" s="1" t="s">
        <v>53</v>
      </c>
      <c r="X14" s="101">
        <f t="shared" si="0"/>
        <v>49</v>
      </c>
      <c r="AT14" s="136" t="s">
        <v>141</v>
      </c>
      <c r="AU14" s="137">
        <v>11</v>
      </c>
    </row>
    <row r="15" spans="1:47">
      <c r="A15" s="1" t="s">
        <v>48</v>
      </c>
      <c r="B15" s="1">
        <v>1</v>
      </c>
      <c r="C15" s="1">
        <v>4</v>
      </c>
      <c r="D15" s="1">
        <v>1</v>
      </c>
      <c r="E15" s="1">
        <v>1</v>
      </c>
      <c r="F15" s="1">
        <v>1</v>
      </c>
      <c r="G15" s="1">
        <v>6</v>
      </c>
      <c r="H15" s="1">
        <v>2</v>
      </c>
      <c r="I15" s="1">
        <v>1</v>
      </c>
      <c r="J15" s="1" t="s">
        <v>54</v>
      </c>
      <c r="K15" s="1">
        <v>3</v>
      </c>
      <c r="L15" s="199">
        <v>4</v>
      </c>
      <c r="M15" s="1" t="s">
        <v>54</v>
      </c>
      <c r="N15" s="1" t="s">
        <v>54</v>
      </c>
      <c r="O15" s="1">
        <v>1</v>
      </c>
      <c r="P15" s="1">
        <v>3</v>
      </c>
      <c r="Q15" s="1">
        <v>0</v>
      </c>
      <c r="R15" s="1">
        <v>2</v>
      </c>
      <c r="S15" s="1">
        <v>3</v>
      </c>
      <c r="T15" s="1">
        <v>0</v>
      </c>
      <c r="U15" s="1">
        <f>SUM(B15:P15)</f>
        <v>28</v>
      </c>
      <c r="V15" s="22">
        <v>4</v>
      </c>
      <c r="W15" s="1" t="s">
        <v>48</v>
      </c>
      <c r="X15" s="101">
        <f t="shared" si="0"/>
        <v>28</v>
      </c>
      <c r="AT15" s="136" t="s">
        <v>140</v>
      </c>
      <c r="AU15" s="137">
        <v>11</v>
      </c>
    </row>
    <row r="16" spans="1:47">
      <c r="A16" s="1" t="s">
        <v>56</v>
      </c>
      <c r="B16" s="1" t="s">
        <v>54</v>
      </c>
      <c r="C16" s="1" t="s">
        <v>54</v>
      </c>
      <c r="D16" s="1" t="s">
        <v>54</v>
      </c>
      <c r="E16" s="1">
        <v>1</v>
      </c>
      <c r="F16" s="1">
        <v>1</v>
      </c>
      <c r="G16" s="1">
        <v>3</v>
      </c>
      <c r="H16" s="1">
        <v>0</v>
      </c>
      <c r="I16" s="1">
        <v>3</v>
      </c>
      <c r="J16" s="1">
        <v>1</v>
      </c>
      <c r="K16" s="1">
        <v>5</v>
      </c>
      <c r="L16" s="199">
        <v>2</v>
      </c>
      <c r="M16" s="1">
        <v>0</v>
      </c>
      <c r="N16" s="1">
        <v>2</v>
      </c>
      <c r="O16" s="1">
        <v>0</v>
      </c>
      <c r="P16" s="1">
        <v>1</v>
      </c>
      <c r="Q16" s="1">
        <v>1</v>
      </c>
      <c r="R16" s="1">
        <v>1</v>
      </c>
      <c r="S16" s="1">
        <v>3</v>
      </c>
      <c r="T16" s="1">
        <v>0</v>
      </c>
      <c r="U16" s="1">
        <f>SUM(B16:T16)</f>
        <v>24</v>
      </c>
      <c r="V16" s="22">
        <v>7</v>
      </c>
      <c r="W16" s="1" t="s">
        <v>56</v>
      </c>
      <c r="X16" s="101">
        <f t="shared" si="0"/>
        <v>24</v>
      </c>
      <c r="AT16" s="136" t="s">
        <v>217</v>
      </c>
      <c r="AU16" s="137">
        <v>8</v>
      </c>
    </row>
    <row r="17" spans="1:47">
      <c r="A17" s="1" t="s">
        <v>46</v>
      </c>
      <c r="B17" s="1">
        <v>5</v>
      </c>
      <c r="C17" s="1">
        <v>2</v>
      </c>
      <c r="D17" s="1">
        <v>0</v>
      </c>
      <c r="E17" s="1">
        <v>0</v>
      </c>
      <c r="F17" s="1">
        <v>0</v>
      </c>
      <c r="G17" s="1">
        <v>2</v>
      </c>
      <c r="H17" s="1">
        <v>2</v>
      </c>
      <c r="I17" s="1">
        <v>1</v>
      </c>
      <c r="J17" s="1">
        <v>0</v>
      </c>
      <c r="K17" s="1">
        <v>1</v>
      </c>
      <c r="L17" s="199">
        <v>4</v>
      </c>
      <c r="M17" s="1">
        <v>0</v>
      </c>
      <c r="N17" s="1">
        <v>2</v>
      </c>
      <c r="O17" s="1">
        <v>2</v>
      </c>
      <c r="P17" s="1">
        <v>1</v>
      </c>
      <c r="Q17" s="1"/>
      <c r="R17" s="1">
        <v>2</v>
      </c>
      <c r="S17" s="1">
        <v>4</v>
      </c>
      <c r="T17" s="1">
        <v>1</v>
      </c>
      <c r="U17" s="1">
        <f>SUM(B17:P17)</f>
        <v>22</v>
      </c>
      <c r="V17" s="22">
        <v>4</v>
      </c>
      <c r="W17" s="1" t="s">
        <v>46</v>
      </c>
      <c r="X17" s="101">
        <f t="shared" si="0"/>
        <v>22</v>
      </c>
      <c r="AT17" s="1" t="s">
        <v>220</v>
      </c>
      <c r="AU17">
        <v>6</v>
      </c>
    </row>
    <row r="18" spans="1:47">
      <c r="A18" s="1" t="s">
        <v>141</v>
      </c>
      <c r="B18" s="1" t="s">
        <v>54</v>
      </c>
      <c r="C18" s="1" t="s">
        <v>54</v>
      </c>
      <c r="D18" s="1" t="s">
        <v>54</v>
      </c>
      <c r="E18" s="1" t="s">
        <v>54</v>
      </c>
      <c r="F18" s="1" t="s">
        <v>54</v>
      </c>
      <c r="G18" s="1" t="s">
        <v>54</v>
      </c>
      <c r="H18" s="1" t="s">
        <v>54</v>
      </c>
      <c r="I18" s="1">
        <v>1</v>
      </c>
      <c r="J18" s="1">
        <v>1</v>
      </c>
      <c r="K18" s="1">
        <v>2</v>
      </c>
      <c r="L18" s="199">
        <v>4</v>
      </c>
      <c r="M18" s="1">
        <v>3</v>
      </c>
      <c r="N18" s="1"/>
      <c r="O18" s="1"/>
      <c r="P18" s="1">
        <v>3</v>
      </c>
      <c r="Q18" s="1"/>
      <c r="R18" s="1"/>
      <c r="S18" s="1"/>
      <c r="T18" s="1">
        <v>1</v>
      </c>
      <c r="U18" s="1">
        <f>SUM(B18:N18)</f>
        <v>11</v>
      </c>
      <c r="V18" s="22">
        <v>11</v>
      </c>
      <c r="W18" s="1" t="s">
        <v>141</v>
      </c>
      <c r="X18" s="101">
        <f t="shared" si="0"/>
        <v>11</v>
      </c>
      <c r="AT18" s="1" t="s">
        <v>219</v>
      </c>
      <c r="AU18">
        <v>2</v>
      </c>
    </row>
    <row r="19" spans="1:47" hidden="1">
      <c r="A19" s="117" t="s">
        <v>49</v>
      </c>
      <c r="B19" s="117">
        <v>0</v>
      </c>
      <c r="C19" s="117">
        <v>4</v>
      </c>
      <c r="D19" s="117">
        <v>0</v>
      </c>
      <c r="E19" s="117">
        <v>2</v>
      </c>
      <c r="F19" s="117">
        <v>1</v>
      </c>
      <c r="G19" s="117">
        <v>4</v>
      </c>
      <c r="H19" s="117">
        <v>3</v>
      </c>
      <c r="I19" s="117">
        <v>2</v>
      </c>
      <c r="J19" s="117">
        <v>1</v>
      </c>
      <c r="K19" s="117">
        <v>3</v>
      </c>
      <c r="L19" s="200" t="s">
        <v>54</v>
      </c>
      <c r="M19" s="117" t="s">
        <v>54</v>
      </c>
      <c r="N19" s="117" t="s">
        <v>54</v>
      </c>
      <c r="O19" s="117" t="s">
        <v>54</v>
      </c>
      <c r="P19" s="117"/>
      <c r="Q19" s="117"/>
      <c r="R19" s="117"/>
      <c r="S19" s="117"/>
      <c r="T19" s="117"/>
      <c r="U19" s="117">
        <f>SUM(B19:N19)</f>
        <v>20</v>
      </c>
      <c r="V19" s="118"/>
      <c r="W19" s="117" t="s">
        <v>49</v>
      </c>
      <c r="X19" s="120">
        <f t="shared" si="0"/>
        <v>20</v>
      </c>
    </row>
    <row r="20" spans="1:47">
      <c r="A20" s="1" t="s">
        <v>50</v>
      </c>
      <c r="B20" s="1">
        <v>1</v>
      </c>
      <c r="C20" s="1">
        <v>1</v>
      </c>
      <c r="D20" s="1">
        <v>0</v>
      </c>
      <c r="E20" s="1">
        <v>3</v>
      </c>
      <c r="F20" s="1">
        <v>1</v>
      </c>
      <c r="G20" s="1">
        <v>1</v>
      </c>
      <c r="H20" s="116">
        <v>1</v>
      </c>
      <c r="I20" s="1">
        <v>4</v>
      </c>
      <c r="J20" s="1">
        <v>0</v>
      </c>
      <c r="K20" s="1">
        <v>1</v>
      </c>
      <c r="L20" s="199">
        <v>2</v>
      </c>
      <c r="M20" s="1">
        <v>0</v>
      </c>
      <c r="N20" s="1"/>
      <c r="O20" s="1">
        <v>1</v>
      </c>
      <c r="P20" s="1">
        <v>2</v>
      </c>
      <c r="Q20" s="1"/>
      <c r="R20" s="1"/>
      <c r="S20" s="1">
        <v>3</v>
      </c>
      <c r="T20" s="1">
        <v>2</v>
      </c>
      <c r="U20" s="1">
        <f>SUM(B20:P20)</f>
        <v>18</v>
      </c>
      <c r="V20" s="22">
        <v>5</v>
      </c>
      <c r="W20" s="1" t="s">
        <v>50</v>
      </c>
      <c r="X20" s="101">
        <f t="shared" si="0"/>
        <v>18</v>
      </c>
    </row>
    <row r="21" spans="1:47">
      <c r="A21" s="1" t="s">
        <v>140</v>
      </c>
      <c r="B21" s="1">
        <v>2</v>
      </c>
      <c r="C21" s="1" t="s">
        <v>54</v>
      </c>
      <c r="D21" s="1">
        <v>2</v>
      </c>
      <c r="E21" s="1" t="s">
        <v>54</v>
      </c>
      <c r="F21" s="1" t="s">
        <v>54</v>
      </c>
      <c r="G21" s="1" t="s">
        <v>54</v>
      </c>
      <c r="H21" s="93" t="s">
        <v>54</v>
      </c>
      <c r="I21" s="1">
        <v>1</v>
      </c>
      <c r="J21" s="1">
        <v>2</v>
      </c>
      <c r="K21" s="1">
        <v>0</v>
      </c>
      <c r="L21" s="199">
        <v>3</v>
      </c>
      <c r="M21" s="1">
        <v>1</v>
      </c>
      <c r="N21" s="1"/>
      <c r="O21" s="1"/>
      <c r="P21" s="1">
        <v>1</v>
      </c>
      <c r="Q21" s="1">
        <v>1</v>
      </c>
      <c r="R21" s="1"/>
      <c r="S21" s="1"/>
      <c r="T21" s="1"/>
      <c r="U21" s="1">
        <f>SUM(B21:N21)</f>
        <v>11</v>
      </c>
      <c r="V21" s="100">
        <v>9</v>
      </c>
      <c r="W21" s="1" t="s">
        <v>140</v>
      </c>
      <c r="X21" s="101">
        <f t="shared" si="0"/>
        <v>11</v>
      </c>
      <c r="AT21" s="1"/>
    </row>
    <row r="22" spans="1:47" hidden="1">
      <c r="A22" s="1" t="s">
        <v>215</v>
      </c>
      <c r="B22" s="1" t="s">
        <v>54</v>
      </c>
      <c r="C22" s="1" t="s">
        <v>54</v>
      </c>
      <c r="D22" s="1" t="s">
        <v>54</v>
      </c>
      <c r="E22" s="1" t="s">
        <v>54</v>
      </c>
      <c r="F22" s="1" t="s">
        <v>54</v>
      </c>
      <c r="G22" s="1">
        <v>2</v>
      </c>
      <c r="H22" s="93" t="s">
        <v>54</v>
      </c>
      <c r="I22" s="1" t="s">
        <v>54</v>
      </c>
      <c r="J22" s="1" t="s">
        <v>54</v>
      </c>
      <c r="K22" s="1" t="s">
        <v>54</v>
      </c>
      <c r="L22" s="199">
        <v>10</v>
      </c>
      <c r="M22" s="1">
        <v>1</v>
      </c>
      <c r="N22" s="1">
        <v>6</v>
      </c>
      <c r="O22" s="1">
        <v>4</v>
      </c>
      <c r="P22" s="1">
        <v>8</v>
      </c>
      <c r="Q22" s="1">
        <v>12</v>
      </c>
      <c r="R22" s="1">
        <v>8</v>
      </c>
      <c r="S22" s="1">
        <v>4</v>
      </c>
      <c r="T22" s="1">
        <v>9</v>
      </c>
      <c r="U22" s="1">
        <f>SUM(B22:T22)</f>
        <v>64</v>
      </c>
      <c r="V22" s="100"/>
      <c r="W22" s="1" t="s">
        <v>215</v>
      </c>
      <c r="X22" s="102">
        <f t="shared" si="0"/>
        <v>64</v>
      </c>
    </row>
    <row r="23" spans="1:47" hidden="1">
      <c r="A23" s="1" t="s">
        <v>45</v>
      </c>
      <c r="B23" s="1">
        <v>4</v>
      </c>
      <c r="C23" s="1">
        <v>3</v>
      </c>
      <c r="D23" s="1">
        <v>0</v>
      </c>
      <c r="E23" s="1">
        <v>1</v>
      </c>
      <c r="F23" s="1">
        <v>1</v>
      </c>
      <c r="G23" s="1">
        <v>2</v>
      </c>
      <c r="H23" s="93">
        <v>1</v>
      </c>
      <c r="I23" s="1">
        <v>2</v>
      </c>
      <c r="J23" s="1" t="s">
        <v>54</v>
      </c>
      <c r="K23" s="1" t="s">
        <v>54</v>
      </c>
      <c r="L23" s="199" t="s">
        <v>54</v>
      </c>
      <c r="M23" s="1" t="s">
        <v>54</v>
      </c>
      <c r="N23" s="1"/>
      <c r="O23" s="1"/>
      <c r="P23" s="1"/>
      <c r="Q23" s="1"/>
      <c r="R23" s="1"/>
      <c r="S23" s="1"/>
      <c r="T23" s="1"/>
      <c r="U23" s="1">
        <f>SUM(B23:N23)</f>
        <v>14</v>
      </c>
      <c r="W23" s="1" t="s">
        <v>45</v>
      </c>
      <c r="X23" s="102">
        <f t="shared" si="0"/>
        <v>14</v>
      </c>
      <c r="AT23" s="1"/>
    </row>
    <row r="24" spans="1:47">
      <c r="A24" s="1" t="s">
        <v>139</v>
      </c>
      <c r="B24" s="1" t="s">
        <v>54</v>
      </c>
      <c r="C24" s="1" t="s">
        <v>54</v>
      </c>
      <c r="D24" s="1" t="s">
        <v>54</v>
      </c>
      <c r="E24" s="1" t="s">
        <v>54</v>
      </c>
      <c r="F24" s="1" t="s">
        <v>54</v>
      </c>
      <c r="G24" s="1">
        <v>1</v>
      </c>
      <c r="H24" s="93" t="s">
        <v>54</v>
      </c>
      <c r="I24" s="1">
        <v>2</v>
      </c>
      <c r="J24" s="1">
        <v>2</v>
      </c>
      <c r="K24" s="1">
        <v>2</v>
      </c>
      <c r="L24" s="199">
        <v>3</v>
      </c>
      <c r="M24" s="1">
        <v>0</v>
      </c>
      <c r="N24" s="1" t="s">
        <v>54</v>
      </c>
      <c r="O24" s="1">
        <v>2</v>
      </c>
      <c r="P24" s="1">
        <v>3</v>
      </c>
      <c r="Q24" s="1"/>
      <c r="R24" s="1">
        <v>3</v>
      </c>
      <c r="S24" s="1"/>
      <c r="T24" s="1"/>
      <c r="U24" s="1">
        <f>SUM(B24:P24)</f>
        <v>15</v>
      </c>
      <c r="V24" s="22">
        <v>12</v>
      </c>
      <c r="W24" s="1" t="s">
        <v>139</v>
      </c>
      <c r="X24" s="102">
        <f t="shared" si="0"/>
        <v>15</v>
      </c>
    </row>
    <row r="25" spans="1:47" hidden="1">
      <c r="A25" s="117" t="s">
        <v>58</v>
      </c>
      <c r="B25" s="117" t="s">
        <v>54</v>
      </c>
      <c r="C25" s="117" t="s">
        <v>54</v>
      </c>
      <c r="D25" s="117" t="s">
        <v>54</v>
      </c>
      <c r="E25" s="117" t="s">
        <v>54</v>
      </c>
      <c r="F25" s="117" t="s">
        <v>54</v>
      </c>
      <c r="G25" s="117">
        <v>0</v>
      </c>
      <c r="H25" s="121">
        <v>1</v>
      </c>
      <c r="I25" s="117">
        <v>1</v>
      </c>
      <c r="J25" s="117">
        <v>0</v>
      </c>
      <c r="K25" s="117">
        <v>2</v>
      </c>
      <c r="L25" s="200">
        <v>2</v>
      </c>
      <c r="M25" s="117">
        <v>0</v>
      </c>
      <c r="N25" s="1" t="s">
        <v>54</v>
      </c>
      <c r="O25" s="1" t="s">
        <v>54</v>
      </c>
      <c r="P25" s="1" t="s">
        <v>54</v>
      </c>
      <c r="Q25" s="1" t="s">
        <v>54</v>
      </c>
      <c r="R25" s="1" t="s">
        <v>54</v>
      </c>
      <c r="S25" s="1" t="s">
        <v>54</v>
      </c>
      <c r="T25" s="1" t="s">
        <v>54</v>
      </c>
      <c r="U25" s="117">
        <f t="shared" ref="U25:U41" si="2">SUM(B25:N25)</f>
        <v>6</v>
      </c>
      <c r="V25" s="118">
        <v>4</v>
      </c>
      <c r="W25" s="117" t="s">
        <v>58</v>
      </c>
      <c r="X25" s="122">
        <f t="shared" si="0"/>
        <v>6</v>
      </c>
      <c r="AT25" s="1"/>
    </row>
    <row r="26" spans="1:47" hidden="1">
      <c r="A26" s="1" t="s">
        <v>52</v>
      </c>
      <c r="B26" s="1">
        <v>1</v>
      </c>
      <c r="C26" s="1">
        <v>2</v>
      </c>
      <c r="D26" s="1">
        <v>0</v>
      </c>
      <c r="E26" s="1">
        <v>0</v>
      </c>
      <c r="F26" s="1">
        <v>0</v>
      </c>
      <c r="G26" s="1">
        <v>1</v>
      </c>
      <c r="H26" s="93">
        <v>1</v>
      </c>
      <c r="I26" s="1">
        <v>4</v>
      </c>
      <c r="J26" s="1" t="s">
        <v>54</v>
      </c>
      <c r="K26" s="1" t="s">
        <v>54</v>
      </c>
      <c r="L26" s="199" t="s">
        <v>54</v>
      </c>
      <c r="M26" s="1" t="s">
        <v>54</v>
      </c>
      <c r="N26" s="1" t="s">
        <v>54</v>
      </c>
      <c r="O26" s="1" t="s">
        <v>54</v>
      </c>
      <c r="P26" s="1" t="s">
        <v>54</v>
      </c>
      <c r="Q26" s="1" t="s">
        <v>54</v>
      </c>
      <c r="R26" s="1" t="s">
        <v>54</v>
      </c>
      <c r="S26" s="1" t="s">
        <v>54</v>
      </c>
      <c r="T26" s="1" t="s">
        <v>54</v>
      </c>
      <c r="U26" s="1">
        <f t="shared" si="2"/>
        <v>9</v>
      </c>
      <c r="W26" s="1" t="s">
        <v>52</v>
      </c>
      <c r="X26" s="33">
        <f t="shared" si="0"/>
        <v>9</v>
      </c>
      <c r="AT26" s="1"/>
    </row>
    <row r="27" spans="1:47">
      <c r="A27" s="1" t="s">
        <v>220</v>
      </c>
      <c r="B27" s="1" t="s">
        <v>54</v>
      </c>
      <c r="C27" s="1" t="s">
        <v>54</v>
      </c>
      <c r="D27" s="1" t="s">
        <v>54</v>
      </c>
      <c r="E27" s="1" t="s">
        <v>54</v>
      </c>
      <c r="F27" s="1" t="s">
        <v>54</v>
      </c>
      <c r="G27" s="1" t="s">
        <v>54</v>
      </c>
      <c r="H27" s="93" t="s">
        <v>54</v>
      </c>
      <c r="I27" s="1" t="s">
        <v>54</v>
      </c>
      <c r="J27" s="1" t="s">
        <v>54</v>
      </c>
      <c r="K27" s="1" t="s">
        <v>54</v>
      </c>
      <c r="L27" s="199">
        <v>2</v>
      </c>
      <c r="M27" s="1" t="s">
        <v>54</v>
      </c>
      <c r="N27" s="1">
        <v>4</v>
      </c>
      <c r="O27" s="1">
        <v>0</v>
      </c>
      <c r="P27" s="1">
        <v>3</v>
      </c>
      <c r="Q27" s="1">
        <v>3</v>
      </c>
      <c r="R27" s="1">
        <v>3</v>
      </c>
      <c r="S27" s="1">
        <v>4</v>
      </c>
      <c r="T27" s="1">
        <v>3</v>
      </c>
      <c r="U27" s="1">
        <f t="shared" si="2"/>
        <v>6</v>
      </c>
      <c r="V27" s="100">
        <v>3</v>
      </c>
      <c r="W27" s="1" t="s">
        <v>220</v>
      </c>
      <c r="X27" s="33">
        <f t="shared" si="0"/>
        <v>6</v>
      </c>
      <c r="AT27" s="1"/>
    </row>
    <row r="28" spans="1:47" hidden="1">
      <c r="A28" s="1" t="s">
        <v>216</v>
      </c>
      <c r="B28" s="1" t="s">
        <v>54</v>
      </c>
      <c r="C28" s="1" t="s">
        <v>54</v>
      </c>
      <c r="D28" s="1" t="s">
        <v>54</v>
      </c>
      <c r="E28" s="1" t="s">
        <v>54</v>
      </c>
      <c r="F28" s="1" t="s">
        <v>54</v>
      </c>
      <c r="G28" s="1" t="s">
        <v>54</v>
      </c>
      <c r="H28" s="93" t="s">
        <v>54</v>
      </c>
      <c r="I28" s="1" t="s">
        <v>54</v>
      </c>
      <c r="J28" s="1" t="s">
        <v>54</v>
      </c>
      <c r="K28" s="1" t="s">
        <v>54</v>
      </c>
      <c r="L28" s="199">
        <v>7</v>
      </c>
      <c r="M28" s="1" t="s">
        <v>54</v>
      </c>
      <c r="N28" s="1" t="s">
        <v>54</v>
      </c>
      <c r="O28" s="1" t="s">
        <v>54</v>
      </c>
      <c r="P28" s="1" t="s">
        <v>54</v>
      </c>
      <c r="Q28" s="1" t="s">
        <v>54</v>
      </c>
      <c r="R28" s="1" t="s">
        <v>54</v>
      </c>
      <c r="S28" s="1" t="s">
        <v>54</v>
      </c>
      <c r="T28" s="1" t="s">
        <v>54</v>
      </c>
      <c r="U28" s="1">
        <f t="shared" si="2"/>
        <v>7</v>
      </c>
      <c r="W28" s="1" t="s">
        <v>216</v>
      </c>
      <c r="X28" s="33">
        <f t="shared" si="0"/>
        <v>7</v>
      </c>
      <c r="AT28" s="1"/>
    </row>
    <row r="29" spans="1:47">
      <c r="A29" s="1" t="s">
        <v>219</v>
      </c>
      <c r="B29" s="1" t="s">
        <v>54</v>
      </c>
      <c r="C29" s="1" t="s">
        <v>54</v>
      </c>
      <c r="D29" s="1" t="s">
        <v>54</v>
      </c>
      <c r="E29" s="1" t="s">
        <v>54</v>
      </c>
      <c r="F29" s="1" t="s">
        <v>54</v>
      </c>
      <c r="G29" s="1" t="s">
        <v>54</v>
      </c>
      <c r="H29" s="93" t="s">
        <v>54</v>
      </c>
      <c r="I29" s="1" t="s">
        <v>54</v>
      </c>
      <c r="J29" s="1" t="s">
        <v>54</v>
      </c>
      <c r="K29" s="1" t="s">
        <v>54</v>
      </c>
      <c r="L29" s="199" t="s">
        <v>54</v>
      </c>
      <c r="M29" s="1" t="s">
        <v>54</v>
      </c>
      <c r="N29" s="1">
        <v>2</v>
      </c>
      <c r="O29" s="1"/>
      <c r="P29" s="1">
        <v>4</v>
      </c>
      <c r="Q29" s="1">
        <v>2</v>
      </c>
      <c r="R29" s="1">
        <v>4</v>
      </c>
      <c r="S29" s="1">
        <v>2</v>
      </c>
      <c r="T29" s="1">
        <v>2</v>
      </c>
      <c r="U29" s="1">
        <f t="shared" si="2"/>
        <v>2</v>
      </c>
      <c r="V29" s="22">
        <v>5</v>
      </c>
      <c r="W29" s="1" t="s">
        <v>219</v>
      </c>
      <c r="X29" s="33">
        <f t="shared" si="0"/>
        <v>2</v>
      </c>
      <c r="AT29" s="1"/>
    </row>
    <row r="30" spans="1:47" hidden="1">
      <c r="A30" s="1" t="s">
        <v>226</v>
      </c>
      <c r="B30" s="1">
        <v>3</v>
      </c>
      <c r="C30" s="1" t="s">
        <v>54</v>
      </c>
      <c r="D30" s="1" t="s">
        <v>54</v>
      </c>
      <c r="E30" s="1" t="s">
        <v>54</v>
      </c>
      <c r="F30" s="1" t="s">
        <v>54</v>
      </c>
      <c r="G30" s="1">
        <v>2</v>
      </c>
      <c r="H30" s="1" t="s">
        <v>54</v>
      </c>
      <c r="I30" s="1" t="s">
        <v>54</v>
      </c>
      <c r="J30" s="1" t="s">
        <v>54</v>
      </c>
      <c r="K30" s="1" t="s">
        <v>54</v>
      </c>
      <c r="L30" s="199" t="s">
        <v>54</v>
      </c>
      <c r="M30" s="1" t="s">
        <v>54</v>
      </c>
      <c r="N30" s="1" t="s">
        <v>54</v>
      </c>
      <c r="O30" s="1" t="s">
        <v>54</v>
      </c>
      <c r="P30" s="1" t="s">
        <v>54</v>
      </c>
      <c r="Q30" s="1" t="s">
        <v>54</v>
      </c>
      <c r="R30" s="1" t="s">
        <v>54</v>
      </c>
      <c r="S30" s="1" t="s">
        <v>54</v>
      </c>
      <c r="T30" s="1" t="s">
        <v>54</v>
      </c>
      <c r="U30" s="1">
        <f t="shared" si="2"/>
        <v>5</v>
      </c>
      <c r="W30" s="1" t="s">
        <v>226</v>
      </c>
      <c r="X30" s="33">
        <f t="shared" si="0"/>
        <v>5</v>
      </c>
      <c r="AT30" s="1"/>
    </row>
    <row r="31" spans="1:47" hidden="1">
      <c r="A31" s="1" t="s">
        <v>51</v>
      </c>
      <c r="B31" s="1">
        <v>0</v>
      </c>
      <c r="C31" s="1">
        <v>3</v>
      </c>
      <c r="D31" s="1">
        <v>1</v>
      </c>
      <c r="E31" s="1">
        <v>0</v>
      </c>
      <c r="F31" s="1" t="s">
        <v>54</v>
      </c>
      <c r="G31" s="1" t="s">
        <v>54</v>
      </c>
      <c r="H31" s="93" t="s">
        <v>54</v>
      </c>
      <c r="I31" s="1" t="s">
        <v>54</v>
      </c>
      <c r="J31" s="1" t="s">
        <v>54</v>
      </c>
      <c r="K31" s="1" t="s">
        <v>54</v>
      </c>
      <c r="L31" s="199" t="s">
        <v>54</v>
      </c>
      <c r="M31" s="1" t="s">
        <v>54</v>
      </c>
      <c r="N31" s="1" t="s">
        <v>54</v>
      </c>
      <c r="O31" s="1"/>
      <c r="P31" s="1"/>
      <c r="Q31" s="1"/>
      <c r="R31" s="1"/>
      <c r="S31" s="1"/>
      <c r="T31" s="1"/>
      <c r="U31" s="1">
        <f t="shared" si="2"/>
        <v>4</v>
      </c>
      <c r="W31" s="1" t="s">
        <v>51</v>
      </c>
      <c r="X31" s="33">
        <f t="shared" si="0"/>
        <v>4</v>
      </c>
    </row>
    <row r="32" spans="1:47" hidden="1">
      <c r="A32" s="1" t="s">
        <v>225</v>
      </c>
      <c r="B32" s="1">
        <v>3</v>
      </c>
      <c r="C32" s="1">
        <v>1</v>
      </c>
      <c r="D32" s="1" t="s">
        <v>54</v>
      </c>
      <c r="E32" s="1" t="s">
        <v>54</v>
      </c>
      <c r="F32" s="1" t="s">
        <v>54</v>
      </c>
      <c r="G32" s="1" t="s">
        <v>54</v>
      </c>
      <c r="H32" s="1" t="s">
        <v>54</v>
      </c>
      <c r="I32" s="1" t="s">
        <v>54</v>
      </c>
      <c r="J32" s="1" t="s">
        <v>54</v>
      </c>
      <c r="K32" s="1" t="s">
        <v>54</v>
      </c>
      <c r="L32" s="199" t="s">
        <v>54</v>
      </c>
      <c r="M32" s="1" t="s">
        <v>54</v>
      </c>
      <c r="N32" s="1" t="s">
        <v>54</v>
      </c>
      <c r="O32" s="1" t="s">
        <v>54</v>
      </c>
      <c r="P32" s="1" t="s">
        <v>54</v>
      </c>
      <c r="Q32" s="1" t="s">
        <v>54</v>
      </c>
      <c r="R32" s="1" t="s">
        <v>54</v>
      </c>
      <c r="S32" s="1" t="s">
        <v>54</v>
      </c>
      <c r="T32" s="1" t="s">
        <v>54</v>
      </c>
      <c r="U32" s="1">
        <f t="shared" si="2"/>
        <v>4</v>
      </c>
      <c r="W32" s="1" t="s">
        <v>225</v>
      </c>
      <c r="X32" s="33">
        <f t="shared" si="0"/>
        <v>4</v>
      </c>
      <c r="AT32" s="1"/>
    </row>
    <row r="33" spans="1:46" hidden="1">
      <c r="A33" s="1" t="s">
        <v>227</v>
      </c>
      <c r="B33" s="1">
        <v>4</v>
      </c>
      <c r="C33" s="1" t="s">
        <v>54</v>
      </c>
      <c r="D33" s="1" t="s">
        <v>54</v>
      </c>
      <c r="E33" s="1" t="s">
        <v>54</v>
      </c>
      <c r="F33" s="1" t="s">
        <v>54</v>
      </c>
      <c r="G33" s="1" t="s">
        <v>54</v>
      </c>
      <c r="H33" s="1" t="s">
        <v>54</v>
      </c>
      <c r="I33" s="1" t="s">
        <v>54</v>
      </c>
      <c r="J33" s="1" t="s">
        <v>54</v>
      </c>
      <c r="K33" s="1" t="s">
        <v>54</v>
      </c>
      <c r="L33" s="199" t="s">
        <v>54</v>
      </c>
      <c r="M33" s="1" t="s">
        <v>54</v>
      </c>
      <c r="N33" s="1" t="s">
        <v>54</v>
      </c>
      <c r="O33" s="1" t="s">
        <v>54</v>
      </c>
      <c r="P33" s="1" t="s">
        <v>54</v>
      </c>
      <c r="Q33" s="1" t="s">
        <v>54</v>
      </c>
      <c r="R33" s="1" t="s">
        <v>54</v>
      </c>
      <c r="S33" s="1" t="s">
        <v>54</v>
      </c>
      <c r="T33" s="1" t="s">
        <v>54</v>
      </c>
      <c r="U33" s="1">
        <f t="shared" si="2"/>
        <v>4</v>
      </c>
      <c r="W33" s="1" t="s">
        <v>227</v>
      </c>
      <c r="X33" s="33">
        <f t="shared" si="0"/>
        <v>4</v>
      </c>
      <c r="AT33" s="1"/>
    </row>
    <row r="34" spans="1:46" hidden="1">
      <c r="A34" s="1" t="s">
        <v>57</v>
      </c>
      <c r="B34" s="1" t="s">
        <v>54</v>
      </c>
      <c r="C34" s="1" t="s">
        <v>54</v>
      </c>
      <c r="D34" s="1" t="s">
        <v>54</v>
      </c>
      <c r="E34" s="1" t="s">
        <v>54</v>
      </c>
      <c r="F34" s="1" t="s">
        <v>54</v>
      </c>
      <c r="G34" s="1">
        <v>0</v>
      </c>
      <c r="H34" s="93">
        <v>2</v>
      </c>
      <c r="I34" s="1">
        <v>1</v>
      </c>
      <c r="J34" s="1" t="s">
        <v>54</v>
      </c>
      <c r="K34" s="1" t="s">
        <v>54</v>
      </c>
      <c r="L34" s="199" t="s">
        <v>54</v>
      </c>
      <c r="M34" s="1" t="s">
        <v>54</v>
      </c>
      <c r="N34" s="1" t="s">
        <v>54</v>
      </c>
      <c r="O34" s="1"/>
      <c r="P34" s="1"/>
      <c r="Q34" s="1"/>
      <c r="R34" s="1"/>
      <c r="S34" s="1"/>
      <c r="T34" s="1"/>
      <c r="U34" s="1">
        <f t="shared" si="2"/>
        <v>3</v>
      </c>
      <c r="W34" s="1" t="s">
        <v>57</v>
      </c>
      <c r="X34" s="33">
        <f t="shared" si="0"/>
        <v>3</v>
      </c>
      <c r="AT34" s="1"/>
    </row>
    <row r="35" spans="1:46" hidden="1">
      <c r="A35" s="1" t="s">
        <v>228</v>
      </c>
      <c r="B35" s="1">
        <v>3</v>
      </c>
      <c r="C35" s="1" t="s">
        <v>54</v>
      </c>
      <c r="D35" s="1" t="s">
        <v>54</v>
      </c>
      <c r="E35" s="1" t="s">
        <v>54</v>
      </c>
      <c r="F35" s="1" t="s">
        <v>54</v>
      </c>
      <c r="G35" s="1" t="s">
        <v>54</v>
      </c>
      <c r="H35" s="1" t="s">
        <v>54</v>
      </c>
      <c r="I35" s="1" t="s">
        <v>54</v>
      </c>
      <c r="J35" s="1" t="s">
        <v>54</v>
      </c>
      <c r="K35" s="1" t="s">
        <v>54</v>
      </c>
      <c r="L35" s="199" t="s">
        <v>54</v>
      </c>
      <c r="M35" s="1" t="s">
        <v>54</v>
      </c>
      <c r="N35" s="1" t="s">
        <v>54</v>
      </c>
      <c r="O35" s="1" t="s">
        <v>54</v>
      </c>
      <c r="P35" s="1" t="s">
        <v>54</v>
      </c>
      <c r="Q35" s="1" t="s">
        <v>54</v>
      </c>
      <c r="R35" s="1" t="s">
        <v>54</v>
      </c>
      <c r="S35" s="1" t="s">
        <v>54</v>
      </c>
      <c r="T35" s="1" t="s">
        <v>54</v>
      </c>
      <c r="U35" s="1">
        <f t="shared" si="2"/>
        <v>3</v>
      </c>
      <c r="W35" s="1" t="s">
        <v>228</v>
      </c>
      <c r="X35" s="33">
        <f t="shared" si="0"/>
        <v>3</v>
      </c>
      <c r="AT35" s="22"/>
    </row>
    <row r="36" spans="1:46" hidden="1">
      <c r="A36" s="1" t="s">
        <v>223</v>
      </c>
      <c r="B36" s="1"/>
      <c r="C36" s="1">
        <v>2</v>
      </c>
      <c r="D36" s="1" t="s">
        <v>54</v>
      </c>
      <c r="E36" s="1" t="s">
        <v>54</v>
      </c>
      <c r="F36" s="1" t="s">
        <v>54</v>
      </c>
      <c r="G36" s="1" t="s">
        <v>54</v>
      </c>
      <c r="H36" s="1" t="s">
        <v>54</v>
      </c>
      <c r="I36" s="1" t="s">
        <v>54</v>
      </c>
      <c r="J36" s="1" t="s">
        <v>54</v>
      </c>
      <c r="K36" s="1" t="s">
        <v>54</v>
      </c>
      <c r="L36" s="199" t="s">
        <v>54</v>
      </c>
      <c r="M36" s="1" t="s">
        <v>54</v>
      </c>
      <c r="N36" s="1" t="s">
        <v>54</v>
      </c>
      <c r="O36" s="1" t="s">
        <v>54</v>
      </c>
      <c r="P36" s="1" t="s">
        <v>54</v>
      </c>
      <c r="Q36" s="1" t="s">
        <v>54</v>
      </c>
      <c r="R36" s="1" t="s">
        <v>54</v>
      </c>
      <c r="S36" s="1" t="s">
        <v>54</v>
      </c>
      <c r="T36" s="1" t="s">
        <v>54</v>
      </c>
      <c r="U36" s="1">
        <f t="shared" si="2"/>
        <v>2</v>
      </c>
      <c r="W36" s="1" t="s">
        <v>223</v>
      </c>
      <c r="X36" s="33">
        <f t="shared" si="0"/>
        <v>2</v>
      </c>
      <c r="AT36" s="22"/>
    </row>
    <row r="37" spans="1:46" hidden="1">
      <c r="A37" s="1" t="s">
        <v>224</v>
      </c>
      <c r="B37" s="1">
        <v>1</v>
      </c>
      <c r="C37" s="1">
        <v>1</v>
      </c>
      <c r="D37" s="1" t="s">
        <v>54</v>
      </c>
      <c r="E37" s="1" t="s">
        <v>54</v>
      </c>
      <c r="F37" s="1" t="s">
        <v>54</v>
      </c>
      <c r="G37" s="1" t="s">
        <v>54</v>
      </c>
      <c r="H37" s="1" t="s">
        <v>54</v>
      </c>
      <c r="I37" s="1" t="s">
        <v>54</v>
      </c>
      <c r="J37" s="1" t="s">
        <v>54</v>
      </c>
      <c r="K37" s="1" t="s">
        <v>54</v>
      </c>
      <c r="L37" s="199" t="s">
        <v>54</v>
      </c>
      <c r="M37" s="1" t="s">
        <v>54</v>
      </c>
      <c r="N37" s="1" t="s">
        <v>54</v>
      </c>
      <c r="O37" s="1" t="s">
        <v>54</v>
      </c>
      <c r="P37" s="1" t="s">
        <v>54</v>
      </c>
      <c r="Q37" s="1" t="s">
        <v>54</v>
      </c>
      <c r="R37" s="1" t="s">
        <v>54</v>
      </c>
      <c r="S37" s="1" t="s">
        <v>54</v>
      </c>
      <c r="T37" s="1" t="s">
        <v>54</v>
      </c>
      <c r="U37" s="1">
        <f t="shared" si="2"/>
        <v>2</v>
      </c>
      <c r="W37" s="1" t="s">
        <v>224</v>
      </c>
      <c r="X37" s="33">
        <f t="shared" si="0"/>
        <v>2</v>
      </c>
      <c r="AT37" s="22"/>
    </row>
    <row r="38" spans="1:46" hidden="1">
      <c r="A38" s="1" t="s">
        <v>55</v>
      </c>
      <c r="B38" s="1" t="s">
        <v>54</v>
      </c>
      <c r="C38" s="1" t="s">
        <v>54</v>
      </c>
      <c r="D38" s="1" t="s">
        <v>54</v>
      </c>
      <c r="E38" s="1">
        <v>1</v>
      </c>
      <c r="F38" s="1">
        <v>0</v>
      </c>
      <c r="G38" s="1">
        <v>0</v>
      </c>
      <c r="H38" s="93">
        <v>0</v>
      </c>
      <c r="I38" s="1">
        <v>0</v>
      </c>
      <c r="J38" s="1" t="s">
        <v>54</v>
      </c>
      <c r="K38" s="1" t="s">
        <v>54</v>
      </c>
      <c r="L38" s="199" t="s">
        <v>54</v>
      </c>
      <c r="M38" s="1" t="s">
        <v>54</v>
      </c>
      <c r="N38" s="1" t="s">
        <v>54</v>
      </c>
      <c r="O38" s="1" t="s">
        <v>54</v>
      </c>
      <c r="P38" s="1" t="s">
        <v>54</v>
      </c>
      <c r="Q38" s="1" t="s">
        <v>54</v>
      </c>
      <c r="R38" s="1" t="s">
        <v>54</v>
      </c>
      <c r="S38" s="1" t="s">
        <v>54</v>
      </c>
      <c r="T38" s="1" t="s">
        <v>54</v>
      </c>
      <c r="U38" s="1">
        <f t="shared" si="2"/>
        <v>1</v>
      </c>
      <c r="W38" s="1" t="s">
        <v>55</v>
      </c>
      <c r="X38" s="33">
        <f t="shared" si="0"/>
        <v>1</v>
      </c>
    </row>
    <row r="39" spans="1:46" hidden="1">
      <c r="A39" s="1" t="s">
        <v>216</v>
      </c>
      <c r="B39" s="1">
        <v>1</v>
      </c>
      <c r="C39" s="1" t="s">
        <v>54</v>
      </c>
      <c r="D39" s="1" t="s">
        <v>54</v>
      </c>
      <c r="E39" s="1" t="s">
        <v>54</v>
      </c>
      <c r="F39" s="1" t="s">
        <v>54</v>
      </c>
      <c r="G39" s="1" t="s">
        <v>54</v>
      </c>
      <c r="H39" s="1" t="s">
        <v>54</v>
      </c>
      <c r="I39" s="1" t="s">
        <v>54</v>
      </c>
      <c r="J39" s="1" t="s">
        <v>54</v>
      </c>
      <c r="K39" s="1" t="s">
        <v>54</v>
      </c>
      <c r="L39" s="199" t="s">
        <v>54</v>
      </c>
      <c r="M39" s="1" t="s">
        <v>54</v>
      </c>
      <c r="N39" s="1" t="s">
        <v>54</v>
      </c>
      <c r="O39" s="1" t="s">
        <v>54</v>
      </c>
      <c r="P39" s="1" t="s">
        <v>54</v>
      </c>
      <c r="Q39" s="1" t="s">
        <v>54</v>
      </c>
      <c r="R39" s="1" t="s">
        <v>54</v>
      </c>
      <c r="S39" s="1" t="s">
        <v>54</v>
      </c>
      <c r="T39" s="1" t="s">
        <v>54</v>
      </c>
      <c r="U39" s="1">
        <f t="shared" si="2"/>
        <v>1</v>
      </c>
      <c r="W39" s="1" t="s">
        <v>216</v>
      </c>
      <c r="X39" s="33">
        <f t="shared" si="0"/>
        <v>1</v>
      </c>
    </row>
    <row r="40" spans="1:46" hidden="1">
      <c r="A40" s="1" t="s">
        <v>229</v>
      </c>
      <c r="B40" s="1">
        <v>1</v>
      </c>
      <c r="C40" s="1" t="s">
        <v>54</v>
      </c>
      <c r="D40" s="1" t="s">
        <v>54</v>
      </c>
      <c r="E40" s="1" t="s">
        <v>54</v>
      </c>
      <c r="F40" s="1" t="s">
        <v>54</v>
      </c>
      <c r="G40" s="1" t="s">
        <v>54</v>
      </c>
      <c r="H40" s="1" t="s">
        <v>54</v>
      </c>
      <c r="I40" s="1" t="s">
        <v>54</v>
      </c>
      <c r="J40" s="1" t="s">
        <v>54</v>
      </c>
      <c r="K40" s="1" t="s">
        <v>54</v>
      </c>
      <c r="L40" s="199" t="s">
        <v>54</v>
      </c>
      <c r="M40" s="1" t="s">
        <v>54</v>
      </c>
      <c r="N40" s="1" t="s">
        <v>54</v>
      </c>
      <c r="O40" s="1" t="s">
        <v>54</v>
      </c>
      <c r="P40" s="1" t="s">
        <v>54</v>
      </c>
      <c r="Q40" s="1" t="s">
        <v>54</v>
      </c>
      <c r="R40" s="1" t="s">
        <v>54</v>
      </c>
      <c r="S40" s="1" t="s">
        <v>54</v>
      </c>
      <c r="T40" s="1" t="s">
        <v>54</v>
      </c>
      <c r="U40" s="1">
        <f t="shared" si="2"/>
        <v>1</v>
      </c>
      <c r="W40" s="1" t="s">
        <v>229</v>
      </c>
      <c r="X40" s="33">
        <f t="shared" si="0"/>
        <v>1</v>
      </c>
    </row>
    <row r="41" spans="1:46" hidden="1">
      <c r="A41" s="1" t="s">
        <v>218</v>
      </c>
      <c r="B41" s="1" t="s">
        <v>54</v>
      </c>
      <c r="C41" s="1" t="s">
        <v>54</v>
      </c>
      <c r="D41" s="1" t="s">
        <v>54</v>
      </c>
      <c r="E41" s="1" t="s">
        <v>54</v>
      </c>
      <c r="F41" s="1" t="s">
        <v>54</v>
      </c>
      <c r="G41" s="1" t="s">
        <v>54</v>
      </c>
      <c r="H41" s="1" t="s">
        <v>54</v>
      </c>
      <c r="I41" s="1" t="s">
        <v>54</v>
      </c>
      <c r="J41" s="1" t="s">
        <v>54</v>
      </c>
      <c r="K41" s="1" t="s">
        <v>54</v>
      </c>
      <c r="L41" s="199" t="s">
        <v>54</v>
      </c>
      <c r="M41" s="1" t="s">
        <v>54</v>
      </c>
      <c r="N41" s="1" t="s">
        <v>54</v>
      </c>
      <c r="O41" s="1" t="s">
        <v>54</v>
      </c>
      <c r="P41" s="1" t="s">
        <v>54</v>
      </c>
      <c r="Q41" s="1" t="s">
        <v>54</v>
      </c>
      <c r="R41" s="1" t="s">
        <v>54</v>
      </c>
      <c r="S41" s="1" t="s">
        <v>54</v>
      </c>
      <c r="T41" s="1">
        <v>2</v>
      </c>
      <c r="U41" s="1">
        <f t="shared" si="2"/>
        <v>0</v>
      </c>
      <c r="W41" s="1" t="s">
        <v>218</v>
      </c>
      <c r="X41" s="33">
        <f t="shared" si="0"/>
        <v>0</v>
      </c>
    </row>
    <row r="42" spans="1:46" ht="15" thickBot="1">
      <c r="A42" s="98" t="s">
        <v>35</v>
      </c>
      <c r="B42">
        <f t="shared" ref="B42:O42" si="3">SUM(B2:B41)</f>
        <v>72</v>
      </c>
      <c r="C42">
        <f t="shared" si="3"/>
        <v>84</v>
      </c>
      <c r="D42">
        <f t="shared" si="3"/>
        <v>8</v>
      </c>
      <c r="E42">
        <f t="shared" si="3"/>
        <v>32</v>
      </c>
      <c r="F42">
        <f t="shared" si="3"/>
        <v>24</v>
      </c>
      <c r="G42">
        <f t="shared" si="3"/>
        <v>63</v>
      </c>
      <c r="H42">
        <f t="shared" si="3"/>
        <v>28</v>
      </c>
      <c r="I42">
        <f t="shared" si="3"/>
        <v>78</v>
      </c>
      <c r="J42">
        <f t="shared" si="3"/>
        <v>21</v>
      </c>
      <c r="K42">
        <f t="shared" si="3"/>
        <v>68</v>
      </c>
      <c r="L42" s="201">
        <f t="shared" si="3"/>
        <v>136</v>
      </c>
      <c r="M42">
        <f t="shared" si="3"/>
        <v>8</v>
      </c>
      <c r="N42">
        <f t="shared" si="3"/>
        <v>53</v>
      </c>
      <c r="O42">
        <f t="shared" si="3"/>
        <v>36</v>
      </c>
      <c r="P42">
        <f>SUM(P2:P41)</f>
        <v>75</v>
      </c>
      <c r="Q42">
        <f>SUM(Q2:Q41)</f>
        <v>44</v>
      </c>
      <c r="R42">
        <f>SUM(R2:R41)</f>
        <v>51</v>
      </c>
      <c r="S42">
        <f>SUM(S2:S41)</f>
        <v>66</v>
      </c>
      <c r="T42">
        <f>SUM(T2:T41)</f>
        <v>53</v>
      </c>
      <c r="U42" s="99">
        <f>SUM(B42:T42)</f>
        <v>1000</v>
      </c>
    </row>
    <row r="43" spans="1:46">
      <c r="A43" s="65" t="s">
        <v>144</v>
      </c>
      <c r="B43">
        <f>'Defect Ranks'!L6</f>
        <v>72</v>
      </c>
      <c r="C43">
        <f>'Defect Ranks'!L7</f>
        <v>84</v>
      </c>
      <c r="D43">
        <f>'Defect Ranks'!L8</f>
        <v>8</v>
      </c>
      <c r="E43">
        <f>'Defect Ranks'!L9</f>
        <v>34</v>
      </c>
      <c r="F43">
        <f>'Defect Ranks'!L10</f>
        <v>24</v>
      </c>
      <c r="G43">
        <f>'Defect Ranks'!L11</f>
        <v>63</v>
      </c>
      <c r="H43">
        <f>'Defect Ranks'!L12</f>
        <v>27</v>
      </c>
      <c r="I43">
        <f>'Defect Ranks'!L13</f>
        <v>78</v>
      </c>
      <c r="J43">
        <f>'Defect Ranks'!L14</f>
        <v>21</v>
      </c>
      <c r="K43">
        <f>'Defect Ranks'!L15</f>
        <v>68</v>
      </c>
      <c r="L43" s="201">
        <f>'Defect Ranks'!L16</f>
        <v>137</v>
      </c>
      <c r="M43">
        <f>'Defect Ranks'!L17</f>
        <v>8</v>
      </c>
      <c r="N43">
        <f>'Defect Ranks'!L18</f>
        <v>53</v>
      </c>
      <c r="O43">
        <f>'Defect Ranks'!L19</f>
        <v>36</v>
      </c>
      <c r="P43">
        <f>'Defect Ranks'!L20</f>
        <v>75</v>
      </c>
      <c r="Q43">
        <f>'Defect Ranks'!L21</f>
        <v>44</v>
      </c>
      <c r="R43">
        <f>'Defect Ranks'!L22</f>
        <v>51</v>
      </c>
      <c r="S43">
        <f>'Defect Ranks'!L23</f>
        <v>66</v>
      </c>
      <c r="T43">
        <f>'Defect Ranks'!L24</f>
        <v>53</v>
      </c>
      <c r="U43" s="64">
        <f>SUM(B43:T43)</f>
        <v>1002</v>
      </c>
    </row>
    <row r="44" spans="1:46" ht="15" thickBot="1">
      <c r="A44" s="66" t="s">
        <v>145</v>
      </c>
      <c r="B44" s="72" t="b">
        <f t="shared" ref="B44:N44" si="4">B42=B43</f>
        <v>1</v>
      </c>
      <c r="C44" s="72" t="b">
        <f t="shared" si="4"/>
        <v>1</v>
      </c>
      <c r="D44" s="72" t="b">
        <f t="shared" si="4"/>
        <v>1</v>
      </c>
      <c r="E44" s="72" t="b">
        <f t="shared" si="4"/>
        <v>0</v>
      </c>
      <c r="F44" s="72" t="b">
        <f t="shared" si="4"/>
        <v>1</v>
      </c>
      <c r="G44" s="72" t="b">
        <f t="shared" si="4"/>
        <v>1</v>
      </c>
      <c r="H44" s="115" t="b">
        <f t="shared" si="4"/>
        <v>0</v>
      </c>
      <c r="I44" s="72" t="b">
        <f t="shared" si="4"/>
        <v>1</v>
      </c>
      <c r="J44" s="72" t="b">
        <f t="shared" si="4"/>
        <v>1</v>
      </c>
      <c r="K44" s="72" t="b">
        <f t="shared" si="4"/>
        <v>1</v>
      </c>
      <c r="L44" s="72" t="b">
        <f t="shared" si="4"/>
        <v>0</v>
      </c>
      <c r="M44" s="72" t="b">
        <f t="shared" si="4"/>
        <v>1</v>
      </c>
      <c r="N44" s="72" t="b">
        <f t="shared" si="4"/>
        <v>1</v>
      </c>
      <c r="O44" s="142" t="b">
        <f t="shared" ref="O44:U44" si="5">O42=O43</f>
        <v>1</v>
      </c>
      <c r="P44" s="72" t="b">
        <f t="shared" si="5"/>
        <v>1</v>
      </c>
      <c r="Q44" s="72" t="b">
        <f t="shared" si="5"/>
        <v>1</v>
      </c>
      <c r="R44" s="72" t="b">
        <f t="shared" si="5"/>
        <v>1</v>
      </c>
      <c r="S44" s="72" t="b">
        <f t="shared" si="5"/>
        <v>1</v>
      </c>
      <c r="T44" s="72" t="b">
        <f t="shared" si="5"/>
        <v>1</v>
      </c>
      <c r="U44" s="67" t="b">
        <f t="shared" si="5"/>
        <v>0</v>
      </c>
    </row>
    <row r="46" spans="1:46">
      <c r="A46" s="22"/>
    </row>
  </sheetData>
  <autoFilter ref="AT1:AU1" xr:uid="{1DAFA5A9-8ED7-4B84-9A8D-7811608DEEBC}"/>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8E295-9ABC-4CB9-9B3C-9ADD71F66486}">
  <sheetPr codeName="Sheet5"/>
  <dimension ref="A1:G44"/>
  <sheetViews>
    <sheetView topLeftCell="B31" workbookViewId="0">
      <selection activeCell="I59" sqref="I59"/>
    </sheetView>
  </sheetViews>
  <sheetFormatPr defaultRowHeight="14.5"/>
  <cols>
    <col min="1" max="1" width="23.453125" customWidth="1"/>
    <col min="2" max="2" width="31" customWidth="1"/>
    <col min="3" max="3" width="34.453125" customWidth="1"/>
    <col min="4" max="4" width="16.54296875" customWidth="1"/>
    <col min="5" max="5" width="27.54296875" bestFit="1" customWidth="1"/>
    <col min="6" max="6" width="30.1796875" bestFit="1" customWidth="1"/>
    <col min="7" max="7" width="27.26953125" style="22" customWidth="1"/>
  </cols>
  <sheetData>
    <row r="1" spans="1:7" ht="16" thickBot="1">
      <c r="A1" s="60" t="s">
        <v>0</v>
      </c>
      <c r="B1" s="61" t="s">
        <v>137</v>
      </c>
      <c r="C1" s="61" t="s">
        <v>2709</v>
      </c>
      <c r="D1" s="61" t="s">
        <v>2708</v>
      </c>
      <c r="E1" s="61" t="s">
        <v>2</v>
      </c>
      <c r="F1" s="61" t="s">
        <v>138</v>
      </c>
      <c r="G1" s="61" t="s">
        <v>2709</v>
      </c>
    </row>
    <row r="2" spans="1:7">
      <c r="A2" s="62" t="str">
        <f>'Defect Ranks'!A4</f>
        <v>R4101 A13+A14 OSV</v>
      </c>
      <c r="B2" s="62">
        <f>'Defect Ranks'!D4</f>
        <v>490</v>
      </c>
      <c r="C2" s="62">
        <f>'Defect Ranks'!L4</f>
        <v>0</v>
      </c>
      <c r="D2" s="203" t="e">
        <f>B2/C2*100</f>
        <v>#DIV/0!</v>
      </c>
      <c r="E2" s="62">
        <f>'Defect Ranks'!E4</f>
        <v>0</v>
      </c>
      <c r="F2" s="62">
        <f>'Defect Ranks'!G4</f>
        <v>0</v>
      </c>
      <c r="G2" s="204"/>
    </row>
    <row r="3" spans="1:7">
      <c r="A3" s="63" t="str">
        <f>'Defect Ranks'!A5</f>
        <v>R7301 A12+A14 OSV</v>
      </c>
      <c r="B3" s="63">
        <f>'Defect Ranks'!D5</f>
        <v>490</v>
      </c>
      <c r="C3" s="63">
        <f>'Defect Ranks'!L5</f>
        <v>2</v>
      </c>
      <c r="D3" s="203">
        <f>C3/B3*100</f>
        <v>0.40816326530612246</v>
      </c>
      <c r="E3" s="63">
        <f>'Defect Ranks'!E5</f>
        <v>0</v>
      </c>
      <c r="F3" s="63">
        <f>'Defect Ranks'!G5</f>
        <v>0</v>
      </c>
      <c r="G3" s="204"/>
    </row>
    <row r="4" spans="1:7">
      <c r="A4" s="63" t="str">
        <f>'Defect Ranks'!A6</f>
        <v>R4101 A13+A14 OSV</v>
      </c>
      <c r="B4" s="63">
        <f>'Defect Ranks'!D6</f>
        <v>12736</v>
      </c>
      <c r="C4" s="63">
        <f>'Defect Ranks'!L6</f>
        <v>72</v>
      </c>
      <c r="D4" s="203">
        <f t="shared" ref="D4:D21" si="0">C4/B4*100</f>
        <v>0.56532663316582921</v>
      </c>
      <c r="E4" s="63">
        <f>'Defect Ranks'!E6</f>
        <v>0</v>
      </c>
      <c r="F4" s="63">
        <f>'Defect Ranks'!G6</f>
        <v>0</v>
      </c>
      <c r="G4" s="204"/>
    </row>
    <row r="5" spans="1:7">
      <c r="A5" s="63" t="str">
        <f>'Defect Ranks'!A7</f>
        <v>R7401 A12+A14 OSV</v>
      </c>
      <c r="B5" s="63">
        <f>'Defect Ranks'!D7</f>
        <v>12000</v>
      </c>
      <c r="C5" s="63">
        <f>'Defect Ranks'!L7</f>
        <v>84</v>
      </c>
      <c r="D5" s="203">
        <f t="shared" si="0"/>
        <v>0.70000000000000007</v>
      </c>
      <c r="E5" s="63">
        <f>'Defect Ranks'!E7</f>
        <v>0</v>
      </c>
      <c r="F5" s="63">
        <f>'Defect Ranks'!G7</f>
        <v>0</v>
      </c>
      <c r="G5" s="204"/>
    </row>
    <row r="6" spans="1:7">
      <c r="A6" s="63" t="str">
        <f>'Defect Ranks'!A8</f>
        <v>R7402 A12+A14 OSV</v>
      </c>
      <c r="B6" s="63">
        <f>'Defect Ranks'!D8</f>
        <v>4022</v>
      </c>
      <c r="C6" s="63">
        <f>'Defect Ranks'!L8</f>
        <v>8</v>
      </c>
      <c r="D6" s="203">
        <f t="shared" si="0"/>
        <v>0.19890601690701143</v>
      </c>
      <c r="E6" s="63">
        <f>'Defect Ranks'!E8</f>
        <v>0</v>
      </c>
      <c r="F6" s="63">
        <f>'Defect Ranks'!G8</f>
        <v>0</v>
      </c>
      <c r="G6" s="204"/>
    </row>
    <row r="7" spans="1:7">
      <c r="A7" s="63" t="str">
        <f>'Defect Ranks'!A9</f>
        <v>R7411 A13+A14 OSV</v>
      </c>
      <c r="B7" s="63">
        <f>'Defect Ranks'!D9</f>
        <v>10790</v>
      </c>
      <c r="C7" s="63">
        <f>'Defect Ranks'!L9</f>
        <v>34</v>
      </c>
      <c r="D7" s="203">
        <f t="shared" si="0"/>
        <v>0.31510658016682114</v>
      </c>
      <c r="E7" s="63">
        <f>'Defect Ranks'!E9</f>
        <v>3212</v>
      </c>
      <c r="F7" s="63">
        <f>'Defect Ranks'!G9</f>
        <v>2</v>
      </c>
      <c r="G7" s="205">
        <f>F7/E7</f>
        <v>6.2266500622665006E-4</v>
      </c>
    </row>
    <row r="8" spans="1:7">
      <c r="A8" s="63" t="str">
        <f>'Defect Ranks'!A10</f>
        <v>R7403 A12+A14 OSV</v>
      </c>
      <c r="B8" s="63">
        <f>'Defect Ranks'!D10</f>
        <v>4020</v>
      </c>
      <c r="C8" s="63">
        <f>'Defect Ranks'!L10</f>
        <v>24</v>
      </c>
      <c r="D8" s="203">
        <f t="shared" si="0"/>
        <v>0.59701492537313439</v>
      </c>
      <c r="E8" s="63">
        <f>'Defect Ranks'!E10</f>
        <v>0</v>
      </c>
      <c r="F8" s="63">
        <f>'Defect Ranks'!G10</f>
        <v>0</v>
      </c>
      <c r="G8" s="205"/>
    </row>
    <row r="9" spans="1:7" ht="15.65" customHeight="1">
      <c r="A9" s="63" t="str">
        <f>'Defect Ranks'!A11</f>
        <v>R7412 A13+ A14 OSV</v>
      </c>
      <c r="B9" s="63">
        <f>'Defect Ranks'!D11</f>
        <v>10502</v>
      </c>
      <c r="C9" s="63">
        <f>'Defect Ranks'!L11</f>
        <v>63</v>
      </c>
      <c r="D9" s="203">
        <f t="shared" si="0"/>
        <v>0.59988573605027606</v>
      </c>
      <c r="E9" s="63">
        <f>'Defect Ranks'!E11</f>
        <v>3500</v>
      </c>
      <c r="F9" s="63">
        <f>'Defect Ranks'!G11</f>
        <v>2</v>
      </c>
      <c r="G9" s="205">
        <f t="shared" ref="G9:G21" si="1">F9/E9</f>
        <v>5.7142857142857147E-4</v>
      </c>
    </row>
    <row r="10" spans="1:7" ht="18.649999999999999" customHeight="1">
      <c r="A10" s="63" t="str">
        <f>'Defect Ranks'!A12</f>
        <v>R7404 A12+ A14 OSV</v>
      </c>
      <c r="B10" s="63">
        <f>'Defect Ranks'!D12</f>
        <v>4016</v>
      </c>
      <c r="C10" s="63">
        <f>'Defect Ranks'!L12</f>
        <v>27</v>
      </c>
      <c r="D10" s="203">
        <f t="shared" si="0"/>
        <v>0.67231075697211151</v>
      </c>
      <c r="E10" s="63">
        <f>'Defect Ranks'!E12</f>
        <v>1600</v>
      </c>
      <c r="F10" s="63">
        <f>'Defect Ranks'!G12</f>
        <v>1</v>
      </c>
      <c r="G10" s="205">
        <f t="shared" si="1"/>
        <v>6.2500000000000001E-4</v>
      </c>
    </row>
    <row r="11" spans="1:7" ht="15.65" customHeight="1">
      <c r="A11" s="63" t="str">
        <f>'Defect Ranks'!A13</f>
        <v>R7413 A13+ A14 OSV</v>
      </c>
      <c r="B11" s="63">
        <f>'Defect Ranks'!D13</f>
        <v>9478</v>
      </c>
      <c r="C11" s="63">
        <f>'Defect Ranks'!L13</f>
        <v>78</v>
      </c>
      <c r="D11" s="203">
        <f t="shared" si="0"/>
        <v>0.82295843004853342</v>
      </c>
      <c r="E11" s="63">
        <f>'Defect Ranks'!E13</f>
        <v>4524</v>
      </c>
      <c r="F11" s="63">
        <f>'Defect Ranks'!G13</f>
        <v>5</v>
      </c>
      <c r="G11" s="205">
        <f t="shared" si="1"/>
        <v>1.1052166224580018E-3</v>
      </c>
    </row>
    <row r="12" spans="1:7" ht="13.5" customHeight="1">
      <c r="A12" s="63" t="str">
        <f>'Defect Ranks'!A14</f>
        <v>R7405 A12+ A14 OSV</v>
      </c>
      <c r="B12" s="63">
        <f>'Defect Ranks'!D14</f>
        <v>4016</v>
      </c>
      <c r="C12" s="63">
        <f>'Defect Ranks'!L14</f>
        <v>21</v>
      </c>
      <c r="D12" s="203">
        <f t="shared" si="0"/>
        <v>0.52290836653386452</v>
      </c>
      <c r="E12" s="63">
        <f>'Defect Ranks'!E14</f>
        <v>2000</v>
      </c>
      <c r="F12" s="63">
        <f>'Defect Ranks'!G14</f>
        <v>3</v>
      </c>
      <c r="G12" s="205">
        <f t="shared" si="1"/>
        <v>1.5E-3</v>
      </c>
    </row>
    <row r="13" spans="1:7">
      <c r="A13" s="63" t="str">
        <f>'Defect Ranks'!A15</f>
        <v>R7414 A13+ A14 OSV</v>
      </c>
      <c r="B13" s="63">
        <f>'Defect Ranks'!D15</f>
        <v>9002</v>
      </c>
      <c r="C13" s="63">
        <f>'Defect Ranks'!L15</f>
        <v>68</v>
      </c>
      <c r="D13" s="203">
        <f t="shared" si="0"/>
        <v>0.75538769162408348</v>
      </c>
      <c r="E13" s="63">
        <f>'Defect Ranks'!E15</f>
        <v>5000</v>
      </c>
      <c r="F13" s="63">
        <f>'Defect Ranks'!G15</f>
        <v>1</v>
      </c>
      <c r="G13" s="205">
        <f t="shared" si="1"/>
        <v>2.0000000000000001E-4</v>
      </c>
    </row>
    <row r="14" spans="1:7">
      <c r="A14" s="63" t="str">
        <f>'Defect Ranks'!A16</f>
        <v>R1591 A14+ A15 OSV</v>
      </c>
      <c r="B14" s="63">
        <f>'Defect Ranks'!D16</f>
        <v>9608</v>
      </c>
      <c r="C14" s="63">
        <f>'Defect Ranks'!L16</f>
        <v>137</v>
      </c>
      <c r="D14" s="203">
        <f t="shared" si="0"/>
        <v>1.4258950874271441</v>
      </c>
      <c r="E14" s="63">
        <f>'Defect Ranks'!E16</f>
        <v>2988</v>
      </c>
      <c r="F14" s="63">
        <f>'Defect Ranks'!G16</f>
        <v>8</v>
      </c>
      <c r="G14" s="205">
        <f t="shared" si="1"/>
        <v>2.6773761713520749E-3</v>
      </c>
    </row>
    <row r="15" spans="1:7">
      <c r="A15" s="63" t="str">
        <f>'Defect Ranks'!A17</f>
        <v>R7406 A12+ A14 OSV</v>
      </c>
      <c r="B15" s="63">
        <f>'Defect Ranks'!D17</f>
        <v>3000</v>
      </c>
      <c r="C15" s="63">
        <f>'Defect Ranks'!L17</f>
        <v>8</v>
      </c>
      <c r="D15" s="203">
        <f t="shared" si="0"/>
        <v>0.26666666666666666</v>
      </c>
      <c r="E15" s="63">
        <f>'Defect Ranks'!E17</f>
        <v>3000</v>
      </c>
      <c r="F15" s="63">
        <f>'Defect Ranks'!G17</f>
        <v>1</v>
      </c>
      <c r="G15" s="205">
        <f t="shared" si="1"/>
        <v>3.3333333333333332E-4</v>
      </c>
    </row>
    <row r="16" spans="1:7">
      <c r="A16" s="63" t="str">
        <f>'Defect Ranks'!A18</f>
        <v>R7415 A13+ A14 OSV</v>
      </c>
      <c r="B16" s="63">
        <f>'Defect Ranks'!D18</f>
        <v>8209</v>
      </c>
      <c r="C16" s="63">
        <f>'Defect Ranks'!L18</f>
        <v>53</v>
      </c>
      <c r="D16" s="203">
        <f t="shared" si="0"/>
        <v>0.64563284200268001</v>
      </c>
      <c r="E16" s="63">
        <f>'Defect Ranks'!E18</f>
        <v>5793</v>
      </c>
      <c r="F16" s="63">
        <f>'Defect Ranks'!G18</f>
        <v>2</v>
      </c>
      <c r="G16" s="205">
        <f t="shared" si="1"/>
        <v>3.4524426031417227E-4</v>
      </c>
    </row>
    <row r="17" spans="1:7">
      <c r="A17" s="63" t="str">
        <f>'Defect Ranks'!A19</f>
        <v>R7407 A12+ A14 OSV</v>
      </c>
      <c r="B17" s="63">
        <f>'Defect Ranks'!D19</f>
        <v>2750</v>
      </c>
      <c r="C17" s="63">
        <f>'Defect Ranks'!L19</f>
        <v>36</v>
      </c>
      <c r="D17" s="203">
        <f t="shared" si="0"/>
        <v>1.3090909090909091</v>
      </c>
      <c r="E17" s="63">
        <f>'Defect Ranks'!E19</f>
        <v>3250</v>
      </c>
      <c r="F17" s="63">
        <f>'Defect Ranks'!G19</f>
        <v>3</v>
      </c>
      <c r="G17" s="205">
        <f t="shared" si="1"/>
        <v>9.2307692307692305E-4</v>
      </c>
    </row>
    <row r="18" spans="1:7">
      <c r="A18" s="63" t="str">
        <f>'Defect Ranks'!A20</f>
        <v>R7416 A13+ A14 OSV</v>
      </c>
      <c r="B18" s="63">
        <f>'Defect Ranks'!D20</f>
        <v>6043</v>
      </c>
      <c r="C18" s="63">
        <f>'Defect Ranks'!L20</f>
        <v>75</v>
      </c>
      <c r="D18" s="203">
        <f t="shared" si="0"/>
        <v>1.2411054112195929</v>
      </c>
      <c r="E18" s="63">
        <f>'Defect Ranks'!E20</f>
        <v>7959</v>
      </c>
      <c r="F18" s="63">
        <f>'Defect Ranks'!G20</f>
        <v>2</v>
      </c>
      <c r="G18" s="205">
        <f t="shared" si="1"/>
        <v>2.5128785023244125E-4</v>
      </c>
    </row>
    <row r="19" spans="1:7">
      <c r="A19" s="63" t="str">
        <f>'Defect Ranks'!A21</f>
        <v>R7408 A12+ A14 OSV</v>
      </c>
      <c r="B19" s="63">
        <f>'Defect Ranks'!D21</f>
        <v>3500</v>
      </c>
      <c r="C19" s="63">
        <f>'Defect Ranks'!L21</f>
        <v>44</v>
      </c>
      <c r="D19" s="203">
        <f t="shared" si="0"/>
        <v>1.2571428571428571</v>
      </c>
      <c r="E19" s="63">
        <f>'Defect Ranks'!E21</f>
        <v>2500</v>
      </c>
      <c r="F19" s="63">
        <f>'Defect Ranks'!G21</f>
        <v>2</v>
      </c>
      <c r="G19" s="205">
        <f t="shared" si="1"/>
        <v>8.0000000000000004E-4</v>
      </c>
    </row>
    <row r="20" spans="1:7">
      <c r="A20" s="63" t="str">
        <f>'Defect Ranks'!A22</f>
        <v>R7417 A13+ A14 OSV</v>
      </c>
      <c r="B20" s="63">
        <f>'Defect Ranks'!D22</f>
        <v>3000</v>
      </c>
      <c r="C20" s="63">
        <f>'Defect Ranks'!L22</f>
        <v>51</v>
      </c>
      <c r="D20" s="203">
        <f t="shared" si="0"/>
        <v>1.7000000000000002</v>
      </c>
      <c r="E20" s="63">
        <f>'Defect Ranks'!E22</f>
        <v>5419</v>
      </c>
      <c r="F20" s="63">
        <f>'Defect Ranks'!G22</f>
        <v>1</v>
      </c>
      <c r="G20" s="205">
        <f t="shared" si="1"/>
        <v>1.8453589223103894E-4</v>
      </c>
    </row>
    <row r="21" spans="1:7" ht="24">
      <c r="A21" s="63" t="str">
        <f>'Defect Ranks'!A23</f>
        <v>R7409 Additional LRT OSV A12+A14 SU2</v>
      </c>
      <c r="B21" s="63">
        <f>'Defect Ranks'!D23</f>
        <v>3442</v>
      </c>
      <c r="C21" s="63">
        <f>'Defect Ranks'!L23</f>
        <v>66</v>
      </c>
      <c r="D21" s="203">
        <f t="shared" si="0"/>
        <v>1.917489831493318</v>
      </c>
      <c r="E21" s="63">
        <f>'Defect Ranks'!E23</f>
        <v>2992</v>
      </c>
      <c r="F21" s="63">
        <f>'Defect Ranks'!G23</f>
        <v>1</v>
      </c>
      <c r="G21" s="205">
        <f t="shared" si="1"/>
        <v>3.3422459893048126E-4</v>
      </c>
    </row>
    <row r="22" spans="1:7">
      <c r="A22" s="160"/>
      <c r="B22" s="160"/>
      <c r="C22" s="160"/>
      <c r="D22" s="161"/>
      <c r="E22" s="160"/>
      <c r="F22" s="160"/>
      <c r="G22" s="162"/>
    </row>
    <row r="23" spans="1:7" ht="15" thickBot="1">
      <c r="A23" s="21"/>
      <c r="B23" s="21"/>
      <c r="C23" s="21"/>
      <c r="D23" s="21"/>
      <c r="E23" s="21"/>
      <c r="F23" s="21"/>
      <c r="G23" s="1"/>
    </row>
    <row r="24" spans="1:7" ht="16" thickBot="1">
      <c r="A24" s="159" t="s">
        <v>0</v>
      </c>
      <c r="B24" s="61" t="s">
        <v>2710</v>
      </c>
      <c r="C24" s="61" t="s">
        <v>2711</v>
      </c>
    </row>
    <row r="25" spans="1:7">
      <c r="A25" s="202" t="str">
        <f t="shared" ref="A25:A44" si="2">A2</f>
        <v>R4101 A13+A14 OSV</v>
      </c>
      <c r="B25" s="206">
        <v>0</v>
      </c>
      <c r="C25" s="207">
        <f>G2</f>
        <v>0</v>
      </c>
    </row>
    <row r="26" spans="1:7">
      <c r="A26" s="202" t="str">
        <f t="shared" si="2"/>
        <v>R7301 A12+A14 OSV</v>
      </c>
      <c r="B26" s="206">
        <f t="shared" ref="B26:B36" si="3">D3</f>
        <v>0.40816326530612246</v>
      </c>
      <c r="C26" s="207">
        <f t="shared" ref="C26:C36" si="4">G3</f>
        <v>0</v>
      </c>
    </row>
    <row r="27" spans="1:7">
      <c r="A27" s="202" t="str">
        <f t="shared" si="2"/>
        <v>R4101 A13+A14 OSV</v>
      </c>
      <c r="B27" s="206">
        <f t="shared" si="3"/>
        <v>0.56532663316582921</v>
      </c>
      <c r="C27" s="207">
        <f t="shared" si="4"/>
        <v>0</v>
      </c>
    </row>
    <row r="28" spans="1:7">
      <c r="A28" s="202" t="str">
        <f t="shared" si="2"/>
        <v>R7401 A12+A14 OSV</v>
      </c>
      <c r="B28" s="206">
        <f t="shared" si="3"/>
        <v>0.70000000000000007</v>
      </c>
      <c r="C28" s="207">
        <f t="shared" si="4"/>
        <v>0</v>
      </c>
    </row>
    <row r="29" spans="1:7">
      <c r="A29" s="202" t="str">
        <f t="shared" si="2"/>
        <v>R7402 A12+A14 OSV</v>
      </c>
      <c r="B29" s="206">
        <f t="shared" si="3"/>
        <v>0.19890601690701143</v>
      </c>
      <c r="C29" s="207">
        <f t="shared" si="4"/>
        <v>0</v>
      </c>
    </row>
    <row r="30" spans="1:7">
      <c r="A30" s="202" t="str">
        <f t="shared" si="2"/>
        <v>R7411 A13+A14 OSV</v>
      </c>
      <c r="B30" s="206">
        <f t="shared" si="3"/>
        <v>0.31510658016682114</v>
      </c>
      <c r="C30" s="207">
        <f t="shared" si="4"/>
        <v>6.2266500622665006E-4</v>
      </c>
    </row>
    <row r="31" spans="1:7">
      <c r="A31" s="202" t="str">
        <f t="shared" si="2"/>
        <v>R7403 A12+A14 OSV</v>
      </c>
      <c r="B31" s="206">
        <f t="shared" si="3"/>
        <v>0.59701492537313439</v>
      </c>
      <c r="C31" s="207">
        <f t="shared" si="4"/>
        <v>0</v>
      </c>
    </row>
    <row r="32" spans="1:7" ht="12.65" customHeight="1">
      <c r="A32" s="202" t="str">
        <f t="shared" si="2"/>
        <v>R7412 A13+ A14 OSV</v>
      </c>
      <c r="B32" s="206">
        <f t="shared" si="3"/>
        <v>0.59988573605027606</v>
      </c>
      <c r="C32" s="207">
        <f t="shared" si="4"/>
        <v>5.7142857142857147E-4</v>
      </c>
    </row>
    <row r="33" spans="1:3" ht="12" customHeight="1">
      <c r="A33" s="202" t="str">
        <f t="shared" si="2"/>
        <v>R7404 A12+ A14 OSV</v>
      </c>
      <c r="B33" s="206">
        <f t="shared" si="3"/>
        <v>0.67231075697211151</v>
      </c>
      <c r="C33" s="207">
        <f t="shared" si="4"/>
        <v>6.2500000000000001E-4</v>
      </c>
    </row>
    <row r="34" spans="1:3" ht="15" customHeight="1">
      <c r="A34" s="202" t="str">
        <f t="shared" si="2"/>
        <v>R7413 A13+ A14 OSV</v>
      </c>
      <c r="B34" s="206">
        <f t="shared" si="3"/>
        <v>0.82295843004853342</v>
      </c>
      <c r="C34" s="207">
        <f t="shared" si="4"/>
        <v>1.1052166224580018E-3</v>
      </c>
    </row>
    <row r="35" spans="1:3" ht="14.15" customHeight="1">
      <c r="A35" s="202" t="str">
        <f t="shared" si="2"/>
        <v>R7405 A12+ A14 OSV</v>
      </c>
      <c r="B35" s="206">
        <f t="shared" si="3"/>
        <v>0.52290836653386452</v>
      </c>
      <c r="C35" s="207">
        <f t="shared" si="4"/>
        <v>1.5E-3</v>
      </c>
    </row>
    <row r="36" spans="1:3">
      <c r="A36" s="202" t="str">
        <f t="shared" si="2"/>
        <v>R7414 A13+ A14 OSV</v>
      </c>
      <c r="B36" s="206">
        <f t="shared" si="3"/>
        <v>0.75538769162408348</v>
      </c>
      <c r="C36" s="207">
        <f t="shared" si="4"/>
        <v>2.0000000000000001E-4</v>
      </c>
    </row>
    <row r="37" spans="1:3">
      <c r="A37" s="202" t="str">
        <f t="shared" si="2"/>
        <v>R1591 A14+ A15 OSV</v>
      </c>
      <c r="B37" s="206">
        <f t="shared" ref="B37:B43" si="5">D14</f>
        <v>1.4258950874271441</v>
      </c>
      <c r="C37" s="207">
        <f t="shared" ref="C37:C43" si="6">G14</f>
        <v>2.6773761713520749E-3</v>
      </c>
    </row>
    <row r="38" spans="1:3">
      <c r="A38" s="202" t="str">
        <f t="shared" si="2"/>
        <v>R7406 A12+ A14 OSV</v>
      </c>
      <c r="B38" s="206">
        <f t="shared" si="5"/>
        <v>0.26666666666666666</v>
      </c>
      <c r="C38" s="207">
        <f t="shared" si="6"/>
        <v>3.3333333333333332E-4</v>
      </c>
    </row>
    <row r="39" spans="1:3">
      <c r="A39" s="202" t="str">
        <f t="shared" si="2"/>
        <v>R7415 A13+ A14 OSV</v>
      </c>
      <c r="B39" s="206">
        <f t="shared" si="5"/>
        <v>0.64563284200268001</v>
      </c>
      <c r="C39" s="207">
        <f t="shared" si="6"/>
        <v>3.4524426031417227E-4</v>
      </c>
    </row>
    <row r="40" spans="1:3">
      <c r="A40" s="202" t="str">
        <f t="shared" si="2"/>
        <v>R7407 A12+ A14 OSV</v>
      </c>
      <c r="B40" s="206">
        <f t="shared" si="5"/>
        <v>1.3090909090909091</v>
      </c>
      <c r="C40" s="207">
        <f t="shared" si="6"/>
        <v>9.2307692307692305E-4</v>
      </c>
    </row>
    <row r="41" spans="1:3">
      <c r="A41" s="202" t="str">
        <f t="shared" si="2"/>
        <v>R7416 A13+ A14 OSV</v>
      </c>
      <c r="B41" s="206">
        <f t="shared" si="5"/>
        <v>1.2411054112195929</v>
      </c>
      <c r="C41" s="207">
        <f t="shared" si="6"/>
        <v>2.5128785023244125E-4</v>
      </c>
    </row>
    <row r="42" spans="1:3">
      <c r="A42" s="202" t="str">
        <f t="shared" si="2"/>
        <v>R7408 A12+ A14 OSV</v>
      </c>
      <c r="B42" s="206">
        <f t="shared" si="5"/>
        <v>1.2571428571428571</v>
      </c>
      <c r="C42" s="207">
        <f t="shared" si="6"/>
        <v>8.0000000000000004E-4</v>
      </c>
    </row>
    <row r="43" spans="1:3">
      <c r="A43" s="202" t="str">
        <f t="shared" si="2"/>
        <v>R7417 A13+ A14 OSV</v>
      </c>
      <c r="B43" s="206">
        <f t="shared" si="5"/>
        <v>1.7000000000000002</v>
      </c>
      <c r="C43" s="207">
        <f t="shared" si="6"/>
        <v>1.8453589223103894E-4</v>
      </c>
    </row>
    <row r="44" spans="1:3" ht="24">
      <c r="A44" s="202" t="str">
        <f t="shared" si="2"/>
        <v>R7409 Additional LRT OSV A12+A14 SU2</v>
      </c>
      <c r="B44" s="206">
        <f t="shared" ref="B44" si="7">D21</f>
        <v>1.917489831493318</v>
      </c>
      <c r="C44" s="207">
        <f t="shared" ref="C44" si="8">G21</f>
        <v>3.3422459893048126E-4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EEDE-A948-448D-8835-EBACCA2E89DB}">
  <sheetPr codeName="Sheet6"/>
  <dimension ref="B1:P19"/>
  <sheetViews>
    <sheetView topLeftCell="A11" zoomScaleNormal="100" workbookViewId="0">
      <selection activeCell="L18" sqref="L18"/>
    </sheetView>
  </sheetViews>
  <sheetFormatPr defaultRowHeight="14.5"/>
  <cols>
    <col min="2" max="2" width="32.1796875" customWidth="1"/>
    <col min="3" max="5" width="16.1796875" customWidth="1"/>
    <col min="6" max="9" width="12" customWidth="1"/>
    <col min="10" max="10" width="16.1796875" customWidth="1"/>
    <col min="11" max="11" width="3.54296875" bestFit="1" customWidth="1"/>
    <col min="12" max="12" width="16.81640625" customWidth="1"/>
    <col min="13" max="13" width="36.81640625" customWidth="1"/>
    <col min="14" max="14" width="24.1796875" customWidth="1"/>
    <col min="15" max="15" width="24.54296875" customWidth="1"/>
    <col min="16" max="16" width="19.54296875" customWidth="1"/>
  </cols>
  <sheetData>
    <row r="1" spans="2:16" ht="19" thickBot="1">
      <c r="K1" s="127" t="s">
        <v>290</v>
      </c>
    </row>
    <row r="2" spans="2:16" ht="31.5" thickBot="1">
      <c r="K2" s="123" t="s">
        <v>277</v>
      </c>
      <c r="L2" s="123" t="s">
        <v>278</v>
      </c>
      <c r="M2" s="123" t="s">
        <v>279</v>
      </c>
      <c r="N2" s="123" t="s">
        <v>235</v>
      </c>
      <c r="O2" s="123" t="s">
        <v>280</v>
      </c>
      <c r="P2" s="123" t="s">
        <v>236</v>
      </c>
    </row>
    <row r="3" spans="2:16" ht="31.5" thickBot="1">
      <c r="B3" s="2" t="s">
        <v>17</v>
      </c>
      <c r="C3" s="2" t="s">
        <v>19</v>
      </c>
      <c r="D3" s="2" t="s">
        <v>23</v>
      </c>
      <c r="E3" s="2" t="s">
        <v>19</v>
      </c>
      <c r="J3" t="s">
        <v>162</v>
      </c>
      <c r="K3" s="124">
        <v>1</v>
      </c>
      <c r="L3" s="125" t="s">
        <v>282</v>
      </c>
      <c r="M3" s="125" t="s">
        <v>287</v>
      </c>
      <c r="N3" s="126">
        <v>45937</v>
      </c>
      <c r="O3" s="126">
        <v>45937</v>
      </c>
      <c r="P3" s="124" t="s">
        <v>281</v>
      </c>
    </row>
    <row r="4" spans="2:16">
      <c r="B4" s="2" t="s">
        <v>4</v>
      </c>
      <c r="C4" s="2" t="s">
        <v>21</v>
      </c>
      <c r="D4" s="2" t="s">
        <v>22</v>
      </c>
      <c r="E4" s="2" t="s">
        <v>22</v>
      </c>
      <c r="L4" s="12"/>
    </row>
    <row r="5" spans="2:16" ht="19" thickBot="1">
      <c r="B5" s="2" t="s">
        <v>0</v>
      </c>
      <c r="C5" s="2" t="s">
        <v>13</v>
      </c>
      <c r="D5" s="2" t="s">
        <v>16</v>
      </c>
      <c r="E5" s="2" t="s">
        <v>59</v>
      </c>
      <c r="K5" s="127" t="s">
        <v>289</v>
      </c>
    </row>
    <row r="6" spans="2:16" ht="31.5" thickBot="1">
      <c r="B6" s="5" t="s">
        <v>3</v>
      </c>
      <c r="C6" s="3">
        <v>14002</v>
      </c>
      <c r="D6" s="3">
        <f>SUM(D7:D8)</f>
        <v>5616</v>
      </c>
      <c r="E6" s="11">
        <f>SUM(E7:E8)</f>
        <v>14002</v>
      </c>
      <c r="K6" s="123" t="s">
        <v>277</v>
      </c>
      <c r="L6" s="123" t="s">
        <v>278</v>
      </c>
      <c r="M6" s="123" t="s">
        <v>279</v>
      </c>
      <c r="N6" s="123" t="s">
        <v>235</v>
      </c>
      <c r="O6" s="123" t="s">
        <v>280</v>
      </c>
      <c r="P6" s="123" t="s">
        <v>236</v>
      </c>
    </row>
    <row r="7" spans="2:16" ht="31.5" thickBot="1">
      <c r="B7" s="6" t="s">
        <v>1</v>
      </c>
      <c r="C7" s="4">
        <v>10502</v>
      </c>
      <c r="D7" s="4">
        <v>4016</v>
      </c>
      <c r="E7" s="4">
        <v>9478</v>
      </c>
      <c r="K7" s="124">
        <v>1</v>
      </c>
      <c r="L7" s="125" t="s">
        <v>282</v>
      </c>
      <c r="M7" s="125" t="s">
        <v>286</v>
      </c>
      <c r="N7" s="126">
        <v>45968</v>
      </c>
      <c r="O7" s="126">
        <v>45968</v>
      </c>
      <c r="P7" s="124" t="s">
        <v>281</v>
      </c>
    </row>
    <row r="8" spans="2:16" ht="31.5" thickBot="1">
      <c r="B8" s="6" t="s">
        <v>2</v>
      </c>
      <c r="C8" s="7">
        <v>3500</v>
      </c>
      <c r="D8" s="7">
        <v>1600</v>
      </c>
      <c r="E8" s="7">
        <v>4524</v>
      </c>
      <c r="J8" t="s">
        <v>202</v>
      </c>
      <c r="K8" s="124">
        <v>2</v>
      </c>
      <c r="L8" s="125" t="s">
        <v>282</v>
      </c>
      <c r="M8" s="125" t="s">
        <v>285</v>
      </c>
      <c r="N8" s="126">
        <v>45971</v>
      </c>
      <c r="O8" s="126">
        <v>45971</v>
      </c>
      <c r="P8" s="124" t="s">
        <v>281</v>
      </c>
    </row>
    <row r="9" spans="2:16" ht="31.5" thickBot="1">
      <c r="B9" s="6" t="s">
        <v>14</v>
      </c>
      <c r="C9" s="7">
        <v>63</v>
      </c>
      <c r="D9" s="7">
        <v>25</v>
      </c>
      <c r="E9" s="11">
        <v>78</v>
      </c>
      <c r="K9" s="124">
        <v>3</v>
      </c>
      <c r="L9" s="125" t="s">
        <v>282</v>
      </c>
      <c r="M9" s="125" t="s">
        <v>284</v>
      </c>
      <c r="N9" s="126">
        <v>45982</v>
      </c>
      <c r="O9" s="126">
        <v>45982</v>
      </c>
      <c r="P9" s="124" t="s">
        <v>281</v>
      </c>
    </row>
    <row r="10" spans="2:16">
      <c r="B10" s="6" t="s">
        <v>15</v>
      </c>
      <c r="C10" s="7">
        <v>2</v>
      </c>
      <c r="D10" s="7">
        <v>1</v>
      </c>
      <c r="E10" s="11">
        <v>5</v>
      </c>
    </row>
    <row r="11" spans="2:16" ht="19" thickBot="1">
      <c r="B11" s="9" t="s">
        <v>6</v>
      </c>
      <c r="C11" s="10">
        <f t="shared" ref="C11:E11" si="0">SUM(C9:C10)</f>
        <v>65</v>
      </c>
      <c r="D11" s="10">
        <f t="shared" si="0"/>
        <v>26</v>
      </c>
      <c r="E11" s="10">
        <f t="shared" si="0"/>
        <v>83</v>
      </c>
      <c r="K11" s="127" t="s">
        <v>288</v>
      </c>
      <c r="L11" s="127"/>
      <c r="M11" s="127"/>
    </row>
    <row r="12" spans="2:16" ht="31.5" thickBot="1">
      <c r="B12" s="6" t="s">
        <v>61</v>
      </c>
      <c r="C12" s="18">
        <f t="shared" ref="C12:E13" si="1">C9/C7</f>
        <v>5.9988573605027611E-3</v>
      </c>
      <c r="D12" s="18">
        <f t="shared" si="1"/>
        <v>6.2250996015936252E-3</v>
      </c>
      <c r="E12" s="18">
        <f t="shared" si="1"/>
        <v>8.2295843004853344E-3</v>
      </c>
      <c r="K12" s="123" t="s">
        <v>277</v>
      </c>
      <c r="L12" s="123" t="s">
        <v>278</v>
      </c>
      <c r="M12" s="123" t="s">
        <v>279</v>
      </c>
      <c r="N12" s="123" t="s">
        <v>235</v>
      </c>
      <c r="O12" s="123" t="s">
        <v>280</v>
      </c>
      <c r="P12" s="123" t="s">
        <v>236</v>
      </c>
    </row>
    <row r="13" spans="2:16" ht="31.5" thickBot="1">
      <c r="B13" s="6" t="s">
        <v>60</v>
      </c>
      <c r="C13" s="18">
        <f t="shared" si="1"/>
        <v>5.7142857142857147E-4</v>
      </c>
      <c r="D13" s="18">
        <f t="shared" si="1"/>
        <v>6.2500000000000001E-4</v>
      </c>
      <c r="E13" s="18">
        <f t="shared" si="1"/>
        <v>1.1052166224580018E-3</v>
      </c>
      <c r="J13" t="s">
        <v>251</v>
      </c>
      <c r="K13" s="124">
        <v>1</v>
      </c>
      <c r="L13" s="125" t="s">
        <v>282</v>
      </c>
      <c r="M13" s="125" t="s">
        <v>283</v>
      </c>
      <c r="N13" s="126">
        <v>46011</v>
      </c>
      <c r="O13" s="126">
        <v>46011</v>
      </c>
      <c r="P13" s="124" t="s">
        <v>281</v>
      </c>
    </row>
    <row r="15" spans="2:16">
      <c r="B15" s="240" t="s">
        <v>0</v>
      </c>
      <c r="C15" s="240"/>
      <c r="D15" s="13" t="s">
        <v>25</v>
      </c>
      <c r="E15" s="13" t="s">
        <v>26</v>
      </c>
      <c r="F15" s="17" t="s">
        <v>27</v>
      </c>
      <c r="G15" s="17" t="s">
        <v>28</v>
      </c>
      <c r="H15" s="17" t="s">
        <v>29</v>
      </c>
      <c r="I15" s="17" t="s">
        <v>30</v>
      </c>
    </row>
    <row r="16" spans="2:16">
      <c r="B16" s="16" t="s">
        <v>32</v>
      </c>
      <c r="C16" s="16" t="s">
        <v>33</v>
      </c>
      <c r="D16" s="14">
        <v>14002</v>
      </c>
      <c r="E16" s="14">
        <f>SUM(F16:I16)</f>
        <v>65</v>
      </c>
      <c r="F16" s="14">
        <f>2+3</f>
        <v>5</v>
      </c>
      <c r="G16" s="14">
        <v>6</v>
      </c>
      <c r="H16" s="14">
        <v>32</v>
      </c>
      <c r="I16" s="14">
        <v>22</v>
      </c>
    </row>
    <row r="17" spans="2:9">
      <c r="B17" s="16" t="s">
        <v>62</v>
      </c>
      <c r="C17" s="16" t="s">
        <v>34</v>
      </c>
      <c r="D17" s="14">
        <v>5616</v>
      </c>
      <c r="E17" s="14">
        <f>SUM(F17:I17)</f>
        <v>29</v>
      </c>
      <c r="F17" s="14">
        <f>1+1</f>
        <v>2</v>
      </c>
      <c r="G17" s="14">
        <v>3</v>
      </c>
      <c r="H17" s="14">
        <v>14</v>
      </c>
      <c r="I17" s="14">
        <v>10</v>
      </c>
    </row>
    <row r="18" spans="2:9">
      <c r="B18" s="16" t="s">
        <v>32</v>
      </c>
      <c r="C18" s="16" t="s">
        <v>65</v>
      </c>
      <c r="D18" s="14">
        <v>14002</v>
      </c>
      <c r="E18" s="14">
        <f>SUM(F18:I18)</f>
        <v>83</v>
      </c>
      <c r="F18" s="14">
        <v>3</v>
      </c>
      <c r="G18" s="14">
        <v>18</v>
      </c>
      <c r="H18" s="14">
        <v>40</v>
      </c>
      <c r="I18" s="14">
        <v>22</v>
      </c>
    </row>
    <row r="19" spans="2:9">
      <c r="B19" s="241" t="s">
        <v>35</v>
      </c>
      <c r="C19" s="242"/>
      <c r="D19" s="15">
        <f t="shared" ref="D19:I19" si="2">SUM(D14:D18)</f>
        <v>33620</v>
      </c>
      <c r="E19" s="15">
        <f t="shared" si="2"/>
        <v>177</v>
      </c>
      <c r="F19" s="15">
        <f t="shared" si="2"/>
        <v>10</v>
      </c>
      <c r="G19" s="15">
        <f t="shared" si="2"/>
        <v>27</v>
      </c>
      <c r="H19" s="15">
        <f t="shared" si="2"/>
        <v>86</v>
      </c>
      <c r="I19" s="15">
        <f t="shared" si="2"/>
        <v>54</v>
      </c>
    </row>
  </sheetData>
  <mergeCells count="2">
    <mergeCell ref="B15:C15"/>
    <mergeCell ref="B19:C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F1A2-3C3A-49FB-988A-BCBF52E8A8B6}">
  <sheetPr codeName="Sheet7"/>
  <dimension ref="A1:AU7"/>
  <sheetViews>
    <sheetView zoomScale="115" zoomScaleNormal="115" workbookViewId="0">
      <selection activeCell="L26" sqref="L26"/>
    </sheetView>
  </sheetViews>
  <sheetFormatPr defaultRowHeight="14.5"/>
  <cols>
    <col min="7" max="30" width="3.453125" customWidth="1"/>
    <col min="31" max="31" width="2.1796875" bestFit="1" customWidth="1"/>
    <col min="32" max="32" width="2.54296875" bestFit="1" customWidth="1"/>
    <col min="33" max="33" width="2.54296875" customWidth="1"/>
    <col min="34" max="37" width="2.54296875" bestFit="1" customWidth="1"/>
    <col min="38" max="42" width="3.453125" bestFit="1" customWidth="1"/>
    <col min="43" max="47" width="2.81640625" bestFit="1" customWidth="1"/>
  </cols>
  <sheetData>
    <row r="1" spans="1:47" ht="23">
      <c r="A1" s="265" t="s">
        <v>232</v>
      </c>
      <c r="B1" s="265" t="s">
        <v>233</v>
      </c>
      <c r="C1" s="265" t="s">
        <v>234</v>
      </c>
      <c r="D1" s="265" t="s">
        <v>235</v>
      </c>
      <c r="E1" s="265" t="s">
        <v>236</v>
      </c>
      <c r="F1" s="109" t="s">
        <v>237</v>
      </c>
      <c r="G1" s="263" t="s">
        <v>238</v>
      </c>
      <c r="H1" s="263"/>
      <c r="I1" s="263"/>
      <c r="J1" s="263"/>
      <c r="K1" s="263"/>
      <c r="L1" s="263" t="s">
        <v>239</v>
      </c>
      <c r="M1" s="263"/>
      <c r="N1" s="263"/>
      <c r="O1" s="263"/>
      <c r="P1" s="263"/>
      <c r="Q1" s="263" t="s">
        <v>240</v>
      </c>
      <c r="R1" s="263"/>
      <c r="S1" s="263"/>
      <c r="T1" s="263"/>
      <c r="U1" s="263"/>
      <c r="V1" s="263"/>
      <c r="W1" s="263" t="s">
        <v>241</v>
      </c>
      <c r="X1" s="263"/>
      <c r="Y1" s="263"/>
      <c r="Z1" s="263"/>
      <c r="AA1" s="263"/>
      <c r="AB1" s="263" t="s">
        <v>242</v>
      </c>
      <c r="AC1" s="263"/>
      <c r="AD1" s="263"/>
      <c r="AE1" s="263"/>
      <c r="AF1" s="263"/>
      <c r="AG1" s="263" t="s">
        <v>248</v>
      </c>
      <c r="AH1" s="263"/>
      <c r="AI1" s="263"/>
      <c r="AJ1" s="263"/>
      <c r="AK1" s="263"/>
      <c r="AL1" s="263" t="s">
        <v>249</v>
      </c>
      <c r="AM1" s="263"/>
      <c r="AN1" s="263"/>
      <c r="AO1" s="263"/>
      <c r="AP1" s="263"/>
      <c r="AQ1" s="263" t="s">
        <v>249</v>
      </c>
      <c r="AR1" s="263"/>
      <c r="AS1" s="263"/>
      <c r="AT1" s="263"/>
      <c r="AU1" s="263"/>
    </row>
    <row r="2" spans="1:47" ht="14.5" customHeight="1">
      <c r="A2" s="265"/>
      <c r="B2" s="265"/>
      <c r="C2" s="265"/>
      <c r="D2" s="265"/>
      <c r="E2" s="265"/>
      <c r="F2" s="109" t="s">
        <v>155</v>
      </c>
      <c r="G2" s="266" t="s">
        <v>247</v>
      </c>
      <c r="H2" s="267"/>
      <c r="I2" s="267"/>
      <c r="J2" s="267"/>
      <c r="K2" s="267"/>
      <c r="L2" s="267"/>
      <c r="M2" s="267"/>
      <c r="N2" s="267"/>
      <c r="O2" s="267"/>
      <c r="P2" s="267"/>
      <c r="Q2" s="267"/>
      <c r="R2" s="267"/>
      <c r="S2" s="267"/>
      <c r="T2" s="267"/>
      <c r="U2" s="267"/>
      <c r="V2" s="267"/>
      <c r="W2" s="267"/>
      <c r="X2" s="267"/>
      <c r="Y2" s="267"/>
      <c r="Z2" s="267"/>
      <c r="AA2" s="267"/>
      <c r="AB2" s="267"/>
      <c r="AC2" s="267"/>
      <c r="AD2" s="268"/>
      <c r="AE2" s="263" t="s">
        <v>250</v>
      </c>
      <c r="AF2" s="263"/>
      <c r="AG2" s="263"/>
      <c r="AH2" s="263"/>
      <c r="AI2" s="263"/>
      <c r="AJ2" s="263"/>
      <c r="AK2" s="263"/>
      <c r="AL2" s="263"/>
      <c r="AM2" s="263"/>
      <c r="AN2" s="263"/>
      <c r="AO2" s="263"/>
      <c r="AP2" s="263"/>
      <c r="AQ2" s="263"/>
      <c r="AR2" s="263"/>
      <c r="AS2" s="263"/>
      <c r="AT2" s="263"/>
      <c r="AU2" s="263"/>
    </row>
    <row r="3" spans="1:47">
      <c r="A3" s="265"/>
      <c r="B3" s="265"/>
      <c r="C3" s="265"/>
      <c r="D3" s="265"/>
      <c r="E3" s="265"/>
      <c r="F3" s="109" t="s">
        <v>243</v>
      </c>
      <c r="G3" s="103">
        <v>1</v>
      </c>
      <c r="H3" s="103">
        <v>2</v>
      </c>
      <c r="I3" s="103">
        <v>3</v>
      </c>
      <c r="J3" s="103">
        <v>4</v>
      </c>
      <c r="K3" s="103">
        <v>5</v>
      </c>
      <c r="L3" s="103">
        <v>8</v>
      </c>
      <c r="M3" s="103">
        <v>9</v>
      </c>
      <c r="N3" s="103">
        <v>10</v>
      </c>
      <c r="O3" s="103">
        <v>11</v>
      </c>
      <c r="P3" s="103">
        <v>12</v>
      </c>
      <c r="Q3" s="103">
        <v>15</v>
      </c>
      <c r="R3" s="103">
        <v>16</v>
      </c>
      <c r="S3" s="103">
        <v>17</v>
      </c>
      <c r="T3" s="103">
        <v>18</v>
      </c>
      <c r="U3" s="103">
        <v>19</v>
      </c>
      <c r="V3" s="103">
        <v>20</v>
      </c>
      <c r="W3" s="103">
        <v>22</v>
      </c>
      <c r="X3" s="103">
        <v>23</v>
      </c>
      <c r="Y3" s="103">
        <v>24</v>
      </c>
      <c r="Z3" s="103">
        <v>25</v>
      </c>
      <c r="AA3" s="103">
        <v>26</v>
      </c>
      <c r="AB3" s="103">
        <v>29</v>
      </c>
      <c r="AC3" s="103">
        <v>30</v>
      </c>
      <c r="AD3" s="103">
        <v>31</v>
      </c>
      <c r="AE3" s="103">
        <v>1</v>
      </c>
      <c r="AF3" s="103">
        <v>2</v>
      </c>
      <c r="AG3" s="103">
        <v>5</v>
      </c>
      <c r="AH3" s="103">
        <v>6</v>
      </c>
      <c r="AI3" s="103">
        <v>7</v>
      </c>
      <c r="AJ3" s="103">
        <v>8</v>
      </c>
      <c r="AK3" s="103">
        <v>9</v>
      </c>
      <c r="AL3" s="103">
        <v>12</v>
      </c>
      <c r="AM3" s="103">
        <v>13</v>
      </c>
      <c r="AN3" s="103">
        <v>14</v>
      </c>
      <c r="AO3" s="103">
        <v>15</v>
      </c>
      <c r="AP3" s="103">
        <v>16</v>
      </c>
      <c r="AQ3" s="103">
        <v>19</v>
      </c>
      <c r="AR3" s="103">
        <v>20</v>
      </c>
      <c r="AS3" s="103">
        <v>21</v>
      </c>
      <c r="AT3" s="103">
        <v>22</v>
      </c>
      <c r="AU3" s="103">
        <v>23</v>
      </c>
    </row>
    <row r="4" spans="1:47">
      <c r="A4" s="264" t="s">
        <v>244</v>
      </c>
      <c r="B4" s="264"/>
      <c r="C4" s="264"/>
      <c r="D4" s="264"/>
      <c r="E4" s="264"/>
      <c r="F4" s="264"/>
      <c r="G4" s="104"/>
      <c r="H4" s="104"/>
      <c r="I4" s="104"/>
      <c r="J4" s="104"/>
      <c r="K4" s="104"/>
      <c r="L4" s="104"/>
      <c r="M4" s="104"/>
      <c r="N4" s="104"/>
      <c r="O4" s="104"/>
      <c r="P4" s="104"/>
      <c r="Q4" s="104"/>
      <c r="R4" s="104"/>
      <c r="S4" s="104"/>
      <c r="T4" s="104"/>
      <c r="U4" s="104"/>
      <c r="V4" s="104"/>
      <c r="W4" s="104"/>
      <c r="X4" s="104"/>
      <c r="Y4" s="104"/>
      <c r="Z4" s="105"/>
      <c r="AA4" s="105"/>
      <c r="AB4" s="105"/>
      <c r="AC4" s="105"/>
      <c r="AD4" s="105"/>
      <c r="AE4" s="105"/>
      <c r="AF4" s="105"/>
      <c r="AG4" s="21"/>
      <c r="AH4" s="21"/>
      <c r="AI4" s="21"/>
      <c r="AJ4" s="21"/>
      <c r="AK4" s="21"/>
      <c r="AL4" s="21"/>
      <c r="AM4" s="21"/>
      <c r="AN4" s="21"/>
      <c r="AO4" s="21"/>
      <c r="AP4" s="21"/>
      <c r="AQ4" s="21"/>
      <c r="AR4" s="21"/>
      <c r="AS4" s="21"/>
      <c r="AT4" s="21"/>
      <c r="AU4" s="21"/>
    </row>
    <row r="5" spans="1:47" ht="20">
      <c r="A5" s="110" t="s">
        <v>244</v>
      </c>
      <c r="B5" s="111" t="s">
        <v>23</v>
      </c>
      <c r="C5" s="112">
        <v>46007</v>
      </c>
      <c r="D5" s="112">
        <v>46011</v>
      </c>
      <c r="E5" s="111" t="s">
        <v>245</v>
      </c>
      <c r="F5" s="108"/>
      <c r="G5" s="106"/>
      <c r="H5" s="106"/>
      <c r="I5" s="106"/>
      <c r="J5" s="106"/>
      <c r="K5" s="106"/>
      <c r="L5" s="106"/>
      <c r="M5" s="106"/>
      <c r="N5" s="106"/>
      <c r="O5" s="106"/>
      <c r="P5" s="106"/>
      <c r="Q5" s="106"/>
      <c r="R5" s="107"/>
      <c r="S5" s="107"/>
      <c r="T5" s="107"/>
      <c r="U5" s="107"/>
      <c r="V5" s="107"/>
      <c r="W5" s="106"/>
      <c r="X5" s="106"/>
      <c r="Y5" s="106"/>
      <c r="Z5" s="105"/>
      <c r="AA5" s="105"/>
      <c r="AB5" s="105"/>
      <c r="AC5" s="105"/>
      <c r="AD5" s="105"/>
      <c r="AE5" s="105"/>
      <c r="AF5" s="105"/>
      <c r="AG5" s="21"/>
      <c r="AH5" s="21"/>
      <c r="AI5" s="21"/>
      <c r="AJ5" s="21"/>
      <c r="AK5" s="21"/>
      <c r="AL5" s="21"/>
      <c r="AM5" s="21"/>
      <c r="AN5" s="21"/>
      <c r="AO5" s="21"/>
      <c r="AP5" s="21"/>
      <c r="AQ5" s="21"/>
      <c r="AR5" s="21"/>
      <c r="AS5" s="21"/>
      <c r="AT5" s="21"/>
      <c r="AU5" s="21"/>
    </row>
    <row r="6" spans="1:47">
      <c r="A6" s="264" t="s">
        <v>246</v>
      </c>
      <c r="B6" s="264"/>
      <c r="C6" s="264"/>
      <c r="D6" s="264"/>
      <c r="E6" s="264"/>
      <c r="F6" s="264"/>
      <c r="G6" s="104"/>
      <c r="H6" s="104"/>
      <c r="I6" s="104"/>
      <c r="J6" s="104"/>
      <c r="K6" s="104"/>
      <c r="L6" s="104"/>
      <c r="M6" s="104"/>
      <c r="N6" s="104"/>
      <c r="O6" s="104"/>
      <c r="P6" s="104"/>
      <c r="Q6" s="104"/>
      <c r="R6" s="104"/>
      <c r="S6" s="104"/>
      <c r="T6" s="104"/>
      <c r="U6" s="104"/>
      <c r="V6" s="104"/>
      <c r="W6" s="104"/>
      <c r="X6" s="104"/>
      <c r="Y6" s="104"/>
      <c r="Z6" s="105"/>
      <c r="AA6" s="105"/>
      <c r="AB6" s="105"/>
      <c r="AC6" s="105"/>
      <c r="AD6" s="105"/>
      <c r="AE6" s="105"/>
      <c r="AF6" s="105"/>
      <c r="AG6" s="21"/>
      <c r="AH6" s="21"/>
      <c r="AI6" s="21"/>
      <c r="AJ6" s="21"/>
      <c r="AK6" s="21"/>
      <c r="AL6" s="21"/>
      <c r="AM6" s="21"/>
      <c r="AN6" s="21"/>
      <c r="AO6" s="21"/>
      <c r="AP6" s="21"/>
      <c r="AQ6" s="21"/>
      <c r="AR6" s="21"/>
      <c r="AS6" s="21"/>
      <c r="AT6" s="21"/>
      <c r="AU6" s="21"/>
    </row>
    <row r="7" spans="1:47" ht="20">
      <c r="A7" s="110" t="s">
        <v>246</v>
      </c>
      <c r="B7" s="111" t="s">
        <v>19</v>
      </c>
      <c r="C7" s="112">
        <v>46028</v>
      </c>
      <c r="D7" s="112">
        <v>46041</v>
      </c>
      <c r="E7" s="111" t="s">
        <v>245</v>
      </c>
      <c r="F7" s="108"/>
      <c r="G7" s="108"/>
      <c r="H7" s="108"/>
      <c r="I7" s="108"/>
      <c r="J7" s="108"/>
      <c r="K7" s="108"/>
      <c r="L7" s="108"/>
      <c r="M7" s="108"/>
      <c r="N7" s="108"/>
      <c r="O7" s="108"/>
      <c r="P7" s="108"/>
      <c r="Q7" s="108"/>
      <c r="R7" s="108"/>
      <c r="S7" s="108"/>
      <c r="T7" s="108"/>
      <c r="U7" s="108"/>
      <c r="V7" s="106"/>
      <c r="W7" s="106"/>
      <c r="X7" s="106"/>
      <c r="Y7" s="106"/>
      <c r="Z7" s="105"/>
      <c r="AA7" s="105"/>
      <c r="AB7" s="105"/>
      <c r="AC7" s="105"/>
      <c r="AD7" s="105"/>
      <c r="AE7" s="105"/>
      <c r="AF7" s="105"/>
      <c r="AG7" s="21"/>
      <c r="AH7" s="107"/>
      <c r="AI7" s="107"/>
      <c r="AJ7" s="107"/>
      <c r="AK7" s="107"/>
      <c r="AL7" s="107"/>
      <c r="AM7" s="107"/>
      <c r="AN7" s="107"/>
      <c r="AO7" s="107"/>
      <c r="AP7" s="107"/>
      <c r="AQ7" s="107"/>
      <c r="AR7" s="21"/>
      <c r="AS7" s="21"/>
      <c r="AT7" s="21"/>
      <c r="AU7" s="21"/>
    </row>
  </sheetData>
  <mergeCells count="17">
    <mergeCell ref="A6:F6"/>
    <mergeCell ref="W1:AA1"/>
    <mergeCell ref="AB1:AF1"/>
    <mergeCell ref="Q1:V1"/>
    <mergeCell ref="G1:K1"/>
    <mergeCell ref="A1:A3"/>
    <mergeCell ref="B1:B3"/>
    <mergeCell ref="C1:C3"/>
    <mergeCell ref="D1:D3"/>
    <mergeCell ref="E1:E3"/>
    <mergeCell ref="L1:P1"/>
    <mergeCell ref="G2:AD2"/>
    <mergeCell ref="AG1:AK1"/>
    <mergeCell ref="AL1:AP1"/>
    <mergeCell ref="AQ1:AU1"/>
    <mergeCell ref="AE2:AU2"/>
    <mergeCell ref="A4:F4"/>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8A5D-2120-4BD4-8FEA-E278D4A035C3}">
  <sheetPr codeName="Sheet8" filterMode="1"/>
  <dimension ref="A1:R144"/>
  <sheetViews>
    <sheetView workbookViewId="0">
      <selection activeCell="F7" sqref="F7:M75"/>
    </sheetView>
  </sheetViews>
  <sheetFormatPr defaultRowHeight="14.5"/>
  <cols>
    <col min="1" max="1" width="26.1796875" bestFit="1" customWidth="1"/>
    <col min="4" max="4" width="21.36328125" bestFit="1" customWidth="1"/>
    <col min="5" max="5" width="11.453125" customWidth="1"/>
    <col min="6" max="6" width="9.08984375" customWidth="1"/>
  </cols>
  <sheetData>
    <row r="1" spans="1:18">
      <c r="A1" t="s">
        <v>163</v>
      </c>
      <c r="B1" t="s">
        <v>164</v>
      </c>
      <c r="D1" t="s">
        <v>297</v>
      </c>
      <c r="E1" t="s">
        <v>164</v>
      </c>
      <c r="F1" t="s">
        <v>128</v>
      </c>
      <c r="G1" t="s">
        <v>124</v>
      </c>
      <c r="H1" t="s">
        <v>298</v>
      </c>
      <c r="I1" t="s">
        <v>2759</v>
      </c>
      <c r="J1" t="s">
        <v>468</v>
      </c>
      <c r="K1" t="s">
        <v>299</v>
      </c>
      <c r="L1" t="s">
        <v>300</v>
      </c>
      <c r="M1" t="s">
        <v>301</v>
      </c>
      <c r="N1" t="s">
        <v>302</v>
      </c>
      <c r="O1" t="s">
        <v>303</v>
      </c>
      <c r="P1" t="s">
        <v>304</v>
      </c>
      <c r="Q1" t="s">
        <v>305</v>
      </c>
      <c r="R1" t="s">
        <v>305</v>
      </c>
    </row>
    <row r="2" spans="1:18" hidden="1">
      <c r="A2" t="s">
        <v>52</v>
      </c>
      <c r="B2" t="s">
        <v>195</v>
      </c>
      <c r="D2" t="s">
        <v>2701</v>
      </c>
      <c r="E2" t="str">
        <f t="shared" ref="E2:E33" si="0">VLOOKUP(D2,A:B,2,0)</f>
        <v>HM</v>
      </c>
      <c r="F2">
        <v>0</v>
      </c>
      <c r="G2">
        <v>0</v>
      </c>
      <c r="H2">
        <v>0</v>
      </c>
      <c r="I2">
        <v>0</v>
      </c>
      <c r="J2">
        <v>0</v>
      </c>
      <c r="K2">
        <v>0</v>
      </c>
      <c r="L2">
        <v>1</v>
      </c>
      <c r="M2">
        <v>0</v>
      </c>
      <c r="N2">
        <v>0</v>
      </c>
      <c r="O2">
        <v>0</v>
      </c>
      <c r="P2">
        <v>0</v>
      </c>
      <c r="Q2">
        <v>1</v>
      </c>
      <c r="R2">
        <v>1</v>
      </c>
    </row>
    <row r="3" spans="1:18">
      <c r="A3" t="s">
        <v>165</v>
      </c>
      <c r="B3" t="s">
        <v>196</v>
      </c>
      <c r="D3" t="s">
        <v>2760</v>
      </c>
      <c r="E3" t="str">
        <f t="shared" si="0"/>
        <v>Dev</v>
      </c>
      <c r="F3">
        <v>0</v>
      </c>
      <c r="G3">
        <v>0</v>
      </c>
      <c r="H3">
        <v>1</v>
      </c>
      <c r="I3">
        <v>0</v>
      </c>
      <c r="J3">
        <v>0</v>
      </c>
      <c r="K3">
        <v>0</v>
      </c>
      <c r="L3">
        <v>0</v>
      </c>
      <c r="M3">
        <v>0</v>
      </c>
      <c r="N3">
        <v>0</v>
      </c>
      <c r="O3">
        <v>0</v>
      </c>
      <c r="P3">
        <v>0</v>
      </c>
      <c r="Q3">
        <v>1</v>
      </c>
      <c r="R3">
        <v>1</v>
      </c>
    </row>
    <row r="4" spans="1:18" hidden="1">
      <c r="A4" t="s">
        <v>166</v>
      </c>
      <c r="B4" t="s">
        <v>195</v>
      </c>
      <c r="D4" t="s">
        <v>166</v>
      </c>
      <c r="E4" t="str">
        <f t="shared" si="0"/>
        <v>Val</v>
      </c>
      <c r="F4">
        <v>2</v>
      </c>
      <c r="G4">
        <v>0</v>
      </c>
      <c r="H4">
        <v>0</v>
      </c>
      <c r="I4">
        <v>0</v>
      </c>
      <c r="J4">
        <v>0</v>
      </c>
      <c r="K4">
        <v>0</v>
      </c>
      <c r="L4">
        <v>0</v>
      </c>
      <c r="M4">
        <v>0</v>
      </c>
      <c r="N4">
        <v>0</v>
      </c>
      <c r="O4">
        <v>0</v>
      </c>
      <c r="P4">
        <v>2</v>
      </c>
      <c r="Q4">
        <v>4</v>
      </c>
      <c r="R4">
        <v>4</v>
      </c>
    </row>
    <row r="5" spans="1:18">
      <c r="A5" t="s">
        <v>167</v>
      </c>
      <c r="B5" t="s">
        <v>196</v>
      </c>
      <c r="D5" t="s">
        <v>2703</v>
      </c>
      <c r="E5" t="str">
        <f t="shared" si="0"/>
        <v>Dev</v>
      </c>
      <c r="F5">
        <v>0</v>
      </c>
      <c r="G5">
        <v>0</v>
      </c>
      <c r="H5">
        <v>0</v>
      </c>
      <c r="I5">
        <v>0</v>
      </c>
      <c r="J5">
        <v>0</v>
      </c>
      <c r="K5">
        <v>0</v>
      </c>
      <c r="L5">
        <v>1</v>
      </c>
      <c r="M5">
        <v>1</v>
      </c>
      <c r="N5">
        <v>0</v>
      </c>
      <c r="O5">
        <v>0</v>
      </c>
      <c r="P5">
        <v>0</v>
      </c>
      <c r="Q5">
        <v>2</v>
      </c>
      <c r="R5">
        <v>2</v>
      </c>
    </row>
    <row r="6" spans="1:18">
      <c r="A6" t="s">
        <v>53</v>
      </c>
      <c r="B6" t="s">
        <v>195</v>
      </c>
      <c r="D6" t="s">
        <v>307</v>
      </c>
      <c r="E6" t="str">
        <f t="shared" si="0"/>
        <v>Dev</v>
      </c>
      <c r="F6">
        <v>0</v>
      </c>
      <c r="G6">
        <v>0</v>
      </c>
      <c r="H6">
        <v>0</v>
      </c>
      <c r="I6">
        <v>0</v>
      </c>
      <c r="J6">
        <v>0</v>
      </c>
      <c r="K6">
        <v>0</v>
      </c>
      <c r="L6">
        <v>0</v>
      </c>
      <c r="M6">
        <v>0</v>
      </c>
      <c r="N6">
        <v>1</v>
      </c>
      <c r="O6">
        <v>0</v>
      </c>
      <c r="P6">
        <v>0</v>
      </c>
      <c r="Q6">
        <v>1</v>
      </c>
      <c r="R6">
        <v>1</v>
      </c>
    </row>
    <row r="7" spans="1:18">
      <c r="A7" t="s">
        <v>168</v>
      </c>
      <c r="B7" t="s">
        <v>195</v>
      </c>
      <c r="D7" t="s">
        <v>365</v>
      </c>
      <c r="E7" t="str">
        <f t="shared" si="0"/>
        <v>Dev</v>
      </c>
      <c r="F7">
        <v>0</v>
      </c>
      <c r="G7">
        <v>0</v>
      </c>
      <c r="H7">
        <v>1</v>
      </c>
      <c r="I7">
        <v>0</v>
      </c>
      <c r="J7">
        <v>0</v>
      </c>
      <c r="K7">
        <v>0</v>
      </c>
      <c r="L7">
        <v>0</v>
      </c>
      <c r="M7">
        <v>0</v>
      </c>
      <c r="N7">
        <v>0</v>
      </c>
      <c r="O7">
        <v>0</v>
      </c>
      <c r="P7">
        <v>0</v>
      </c>
      <c r="Q7">
        <v>1</v>
      </c>
      <c r="R7">
        <v>1</v>
      </c>
    </row>
    <row r="8" spans="1:18">
      <c r="A8" t="s">
        <v>169</v>
      </c>
      <c r="B8" t="s">
        <v>195</v>
      </c>
      <c r="D8" t="s">
        <v>308</v>
      </c>
      <c r="E8" t="str">
        <f t="shared" si="0"/>
        <v>Dev</v>
      </c>
      <c r="F8">
        <v>0</v>
      </c>
      <c r="G8">
        <v>3</v>
      </c>
      <c r="H8">
        <v>1</v>
      </c>
      <c r="I8">
        <v>0</v>
      </c>
      <c r="J8">
        <v>0</v>
      </c>
      <c r="K8">
        <v>0</v>
      </c>
      <c r="L8">
        <v>0</v>
      </c>
      <c r="M8">
        <v>1</v>
      </c>
      <c r="N8">
        <v>2</v>
      </c>
      <c r="O8">
        <v>0</v>
      </c>
      <c r="P8">
        <v>0</v>
      </c>
      <c r="Q8">
        <v>7</v>
      </c>
      <c r="R8">
        <v>7</v>
      </c>
    </row>
    <row r="9" spans="1:18" hidden="1">
      <c r="A9" t="s">
        <v>141</v>
      </c>
      <c r="B9" t="s">
        <v>195</v>
      </c>
      <c r="D9" t="s">
        <v>336</v>
      </c>
      <c r="E9" t="str">
        <f t="shared" si="0"/>
        <v>Val</v>
      </c>
      <c r="F9">
        <v>2</v>
      </c>
      <c r="G9">
        <v>0</v>
      </c>
      <c r="H9">
        <v>0</v>
      </c>
      <c r="I9">
        <v>0</v>
      </c>
      <c r="J9">
        <v>0</v>
      </c>
      <c r="K9">
        <v>0</v>
      </c>
      <c r="L9">
        <v>0</v>
      </c>
      <c r="M9">
        <v>0</v>
      </c>
      <c r="N9">
        <v>0</v>
      </c>
      <c r="O9">
        <v>0</v>
      </c>
      <c r="P9">
        <v>0</v>
      </c>
      <c r="Q9">
        <v>2</v>
      </c>
      <c r="R9">
        <v>2</v>
      </c>
    </row>
    <row r="10" spans="1:18" hidden="1">
      <c r="A10" t="s">
        <v>170</v>
      </c>
      <c r="B10" t="s">
        <v>196</v>
      </c>
      <c r="D10" t="s">
        <v>53</v>
      </c>
      <c r="E10" t="str">
        <f t="shared" si="0"/>
        <v>Val</v>
      </c>
      <c r="F10">
        <v>4</v>
      </c>
      <c r="G10">
        <v>0</v>
      </c>
      <c r="H10">
        <v>0</v>
      </c>
      <c r="I10">
        <v>0</v>
      </c>
      <c r="J10">
        <v>0</v>
      </c>
      <c r="K10">
        <v>0</v>
      </c>
      <c r="L10">
        <v>0</v>
      </c>
      <c r="M10">
        <v>0</v>
      </c>
      <c r="N10">
        <v>0</v>
      </c>
      <c r="O10">
        <v>0</v>
      </c>
      <c r="P10">
        <v>1</v>
      </c>
      <c r="Q10">
        <v>5</v>
      </c>
      <c r="R10">
        <v>5</v>
      </c>
    </row>
    <row r="11" spans="1:18" hidden="1">
      <c r="A11" t="s">
        <v>43</v>
      </c>
      <c r="B11" t="s">
        <v>195</v>
      </c>
      <c r="D11" t="s">
        <v>168</v>
      </c>
      <c r="E11" t="str">
        <f t="shared" si="0"/>
        <v>Val</v>
      </c>
      <c r="F11">
        <v>1</v>
      </c>
      <c r="G11">
        <v>0</v>
      </c>
      <c r="H11">
        <v>0</v>
      </c>
      <c r="I11">
        <v>0</v>
      </c>
      <c r="J11">
        <v>0</v>
      </c>
      <c r="K11">
        <v>0</v>
      </c>
      <c r="L11">
        <v>0</v>
      </c>
      <c r="M11">
        <v>0</v>
      </c>
      <c r="N11">
        <v>0</v>
      </c>
      <c r="O11">
        <v>0</v>
      </c>
      <c r="P11">
        <v>0</v>
      </c>
      <c r="Q11">
        <v>1</v>
      </c>
      <c r="R11">
        <v>1</v>
      </c>
    </row>
    <row r="12" spans="1:18" hidden="1">
      <c r="A12" t="s">
        <v>41</v>
      </c>
      <c r="B12" t="s">
        <v>195</v>
      </c>
      <c r="D12" t="s">
        <v>169</v>
      </c>
      <c r="E12" t="str">
        <f t="shared" si="0"/>
        <v>Val</v>
      </c>
      <c r="F12">
        <v>4</v>
      </c>
      <c r="G12">
        <v>0</v>
      </c>
      <c r="H12">
        <v>0</v>
      </c>
      <c r="I12">
        <v>0</v>
      </c>
      <c r="J12">
        <v>0</v>
      </c>
      <c r="K12">
        <v>0</v>
      </c>
      <c r="L12">
        <v>0</v>
      </c>
      <c r="M12">
        <v>0</v>
      </c>
      <c r="N12">
        <v>0</v>
      </c>
      <c r="O12">
        <v>0</v>
      </c>
      <c r="P12">
        <v>2</v>
      </c>
      <c r="Q12">
        <v>6</v>
      </c>
      <c r="R12">
        <v>6</v>
      </c>
    </row>
    <row r="13" spans="1:18" hidden="1">
      <c r="A13" t="s">
        <v>171</v>
      </c>
      <c r="B13" t="s">
        <v>195</v>
      </c>
      <c r="D13" t="s">
        <v>141</v>
      </c>
      <c r="E13" t="str">
        <f t="shared" si="0"/>
        <v>Val</v>
      </c>
      <c r="F13">
        <v>0</v>
      </c>
      <c r="G13">
        <v>0</v>
      </c>
      <c r="H13">
        <v>0</v>
      </c>
      <c r="I13">
        <v>0</v>
      </c>
      <c r="J13">
        <v>0</v>
      </c>
      <c r="K13">
        <v>0</v>
      </c>
      <c r="L13">
        <v>0</v>
      </c>
      <c r="M13">
        <v>0</v>
      </c>
      <c r="N13">
        <v>0</v>
      </c>
      <c r="O13">
        <v>0</v>
      </c>
      <c r="P13">
        <v>3</v>
      </c>
      <c r="Q13">
        <v>3</v>
      </c>
      <c r="R13">
        <v>3</v>
      </c>
    </row>
    <row r="14" spans="1:18">
      <c r="A14" t="s">
        <v>45</v>
      </c>
      <c r="B14" t="s">
        <v>195</v>
      </c>
      <c r="D14" t="s">
        <v>309</v>
      </c>
      <c r="E14" t="str">
        <f t="shared" si="0"/>
        <v>Dev</v>
      </c>
      <c r="F14">
        <v>0</v>
      </c>
      <c r="G14">
        <v>0</v>
      </c>
      <c r="H14">
        <v>1</v>
      </c>
      <c r="I14">
        <v>0</v>
      </c>
      <c r="J14">
        <v>0</v>
      </c>
      <c r="K14">
        <v>0</v>
      </c>
      <c r="L14">
        <v>0</v>
      </c>
      <c r="M14">
        <v>0</v>
      </c>
      <c r="N14">
        <v>0</v>
      </c>
      <c r="O14">
        <v>0</v>
      </c>
      <c r="P14">
        <v>0</v>
      </c>
      <c r="Q14">
        <v>1</v>
      </c>
      <c r="R14">
        <v>1</v>
      </c>
    </row>
    <row r="15" spans="1:18">
      <c r="A15" t="s">
        <v>172</v>
      </c>
      <c r="B15" t="s">
        <v>196</v>
      </c>
      <c r="D15" t="s">
        <v>310</v>
      </c>
      <c r="E15" t="str">
        <f t="shared" si="0"/>
        <v>Dev</v>
      </c>
      <c r="F15">
        <v>0</v>
      </c>
      <c r="G15">
        <v>0</v>
      </c>
      <c r="H15">
        <v>0</v>
      </c>
      <c r="I15">
        <v>0</v>
      </c>
      <c r="J15">
        <v>0</v>
      </c>
      <c r="K15">
        <v>0</v>
      </c>
      <c r="L15">
        <v>0</v>
      </c>
      <c r="M15">
        <v>0</v>
      </c>
      <c r="N15">
        <v>0</v>
      </c>
      <c r="O15">
        <v>1</v>
      </c>
      <c r="P15">
        <v>0</v>
      </c>
      <c r="Q15">
        <v>1</v>
      </c>
      <c r="R15">
        <v>1</v>
      </c>
    </row>
    <row r="16" spans="1:18" hidden="1">
      <c r="A16" t="s">
        <v>142</v>
      </c>
      <c r="B16" t="s">
        <v>195</v>
      </c>
      <c r="D16" t="s">
        <v>43</v>
      </c>
      <c r="E16" t="str">
        <f t="shared" si="0"/>
        <v>Val</v>
      </c>
      <c r="F16">
        <v>0</v>
      </c>
      <c r="G16">
        <v>0</v>
      </c>
      <c r="H16">
        <v>0</v>
      </c>
      <c r="I16">
        <v>0</v>
      </c>
      <c r="J16">
        <v>0</v>
      </c>
      <c r="K16">
        <v>0</v>
      </c>
      <c r="L16">
        <v>0</v>
      </c>
      <c r="M16">
        <v>0</v>
      </c>
      <c r="N16">
        <v>0</v>
      </c>
      <c r="O16">
        <v>0</v>
      </c>
      <c r="P16">
        <v>2</v>
      </c>
      <c r="Q16">
        <v>2</v>
      </c>
      <c r="R16">
        <v>2</v>
      </c>
    </row>
    <row r="17" spans="1:18" hidden="1">
      <c r="A17" t="s">
        <v>173</v>
      </c>
      <c r="B17" t="s">
        <v>196</v>
      </c>
      <c r="D17" t="s">
        <v>41</v>
      </c>
      <c r="E17" t="str">
        <f t="shared" si="0"/>
        <v>Val</v>
      </c>
      <c r="F17">
        <v>4</v>
      </c>
      <c r="G17">
        <v>0</v>
      </c>
      <c r="H17">
        <v>0</v>
      </c>
      <c r="I17">
        <v>0</v>
      </c>
      <c r="J17">
        <v>0</v>
      </c>
      <c r="K17">
        <v>0</v>
      </c>
      <c r="L17">
        <v>0</v>
      </c>
      <c r="M17">
        <v>0</v>
      </c>
      <c r="N17">
        <v>0</v>
      </c>
      <c r="O17">
        <v>0</v>
      </c>
      <c r="P17">
        <v>2</v>
      </c>
      <c r="Q17">
        <v>6</v>
      </c>
      <c r="R17">
        <v>6</v>
      </c>
    </row>
    <row r="18" spans="1:18">
      <c r="A18" t="s">
        <v>46</v>
      </c>
      <c r="B18" t="s">
        <v>195</v>
      </c>
      <c r="D18" t="s">
        <v>366</v>
      </c>
      <c r="E18" t="str">
        <f t="shared" si="0"/>
        <v>Dev</v>
      </c>
      <c r="F18">
        <v>0</v>
      </c>
      <c r="G18">
        <v>0</v>
      </c>
      <c r="H18">
        <v>1</v>
      </c>
      <c r="I18">
        <v>0</v>
      </c>
      <c r="J18">
        <v>0</v>
      </c>
      <c r="K18">
        <v>0</v>
      </c>
      <c r="L18">
        <v>0</v>
      </c>
      <c r="M18">
        <v>0</v>
      </c>
      <c r="N18">
        <v>0</v>
      </c>
      <c r="O18">
        <v>0</v>
      </c>
      <c r="P18">
        <v>0</v>
      </c>
      <c r="Q18">
        <v>1</v>
      </c>
      <c r="R18">
        <v>1</v>
      </c>
    </row>
    <row r="19" spans="1:18">
      <c r="A19" t="s">
        <v>49</v>
      </c>
      <c r="B19" t="s">
        <v>195</v>
      </c>
      <c r="D19" t="s">
        <v>311</v>
      </c>
      <c r="E19" t="str">
        <f t="shared" si="0"/>
        <v>Dev</v>
      </c>
      <c r="F19">
        <v>0</v>
      </c>
      <c r="G19">
        <v>2</v>
      </c>
      <c r="H19">
        <v>0</v>
      </c>
      <c r="I19">
        <v>1</v>
      </c>
      <c r="J19">
        <v>0</v>
      </c>
      <c r="K19">
        <v>0</v>
      </c>
      <c r="L19">
        <v>0</v>
      </c>
      <c r="M19">
        <v>1</v>
      </c>
      <c r="N19">
        <v>0</v>
      </c>
      <c r="O19">
        <v>0</v>
      </c>
      <c r="P19">
        <v>0</v>
      </c>
      <c r="Q19">
        <v>4</v>
      </c>
      <c r="R19">
        <v>4</v>
      </c>
    </row>
    <row r="20" spans="1:18" hidden="1">
      <c r="A20" t="s">
        <v>174</v>
      </c>
      <c r="B20" t="s">
        <v>195</v>
      </c>
      <c r="D20" t="s">
        <v>142</v>
      </c>
      <c r="E20" t="str">
        <f t="shared" si="0"/>
        <v>Val</v>
      </c>
      <c r="F20">
        <v>3</v>
      </c>
      <c r="G20">
        <v>0</v>
      </c>
      <c r="H20">
        <v>0</v>
      </c>
      <c r="I20">
        <v>0</v>
      </c>
      <c r="J20">
        <v>0</v>
      </c>
      <c r="K20">
        <v>1</v>
      </c>
      <c r="L20">
        <v>0</v>
      </c>
      <c r="M20">
        <v>0</v>
      </c>
      <c r="N20">
        <v>0</v>
      </c>
      <c r="O20">
        <v>0</v>
      </c>
      <c r="P20">
        <v>2</v>
      </c>
      <c r="Q20">
        <v>6</v>
      </c>
      <c r="R20">
        <v>6</v>
      </c>
    </row>
    <row r="21" spans="1:18">
      <c r="A21" t="s">
        <v>175</v>
      </c>
      <c r="B21" t="s">
        <v>195</v>
      </c>
      <c r="D21" t="s">
        <v>312</v>
      </c>
      <c r="E21" t="str">
        <f t="shared" si="0"/>
        <v>Dev</v>
      </c>
      <c r="F21">
        <v>0</v>
      </c>
      <c r="G21">
        <v>2</v>
      </c>
      <c r="H21">
        <v>0</v>
      </c>
      <c r="I21">
        <v>0</v>
      </c>
      <c r="J21">
        <v>0</v>
      </c>
      <c r="K21">
        <v>0</v>
      </c>
      <c r="L21">
        <v>0</v>
      </c>
      <c r="M21">
        <v>0</v>
      </c>
      <c r="N21">
        <v>0</v>
      </c>
      <c r="O21">
        <v>0</v>
      </c>
      <c r="P21">
        <v>0</v>
      </c>
      <c r="Q21">
        <v>2</v>
      </c>
      <c r="R21">
        <v>2</v>
      </c>
    </row>
    <row r="22" spans="1:18" hidden="1">
      <c r="A22" t="s">
        <v>176</v>
      </c>
      <c r="B22" t="s">
        <v>195</v>
      </c>
      <c r="D22" t="s">
        <v>359</v>
      </c>
      <c r="E22" t="str">
        <f t="shared" si="0"/>
        <v>Val</v>
      </c>
      <c r="F22">
        <v>1</v>
      </c>
      <c r="G22">
        <v>0</v>
      </c>
      <c r="H22">
        <v>0</v>
      </c>
      <c r="I22">
        <v>0</v>
      </c>
      <c r="J22">
        <v>0</v>
      </c>
      <c r="K22">
        <v>0</v>
      </c>
      <c r="L22">
        <v>0</v>
      </c>
      <c r="M22">
        <v>0</v>
      </c>
      <c r="N22">
        <v>0</v>
      </c>
      <c r="O22">
        <v>0</v>
      </c>
      <c r="P22">
        <v>0</v>
      </c>
      <c r="Q22">
        <v>1</v>
      </c>
      <c r="R22">
        <v>1</v>
      </c>
    </row>
    <row r="23" spans="1:18">
      <c r="A23" t="s">
        <v>58</v>
      </c>
      <c r="B23" t="s">
        <v>195</v>
      </c>
      <c r="D23" t="s">
        <v>2704</v>
      </c>
      <c r="E23" t="str">
        <f t="shared" si="0"/>
        <v>Dev</v>
      </c>
      <c r="F23">
        <v>0</v>
      </c>
      <c r="G23">
        <v>1</v>
      </c>
      <c r="H23">
        <v>0</v>
      </c>
      <c r="I23">
        <v>0</v>
      </c>
      <c r="J23">
        <v>0</v>
      </c>
      <c r="K23">
        <v>0</v>
      </c>
      <c r="L23">
        <v>0</v>
      </c>
      <c r="M23">
        <v>0</v>
      </c>
      <c r="N23">
        <v>0</v>
      </c>
      <c r="O23">
        <v>0</v>
      </c>
      <c r="P23">
        <v>0</v>
      </c>
      <c r="Q23">
        <v>1</v>
      </c>
      <c r="R23">
        <v>1</v>
      </c>
    </row>
    <row r="24" spans="1:18">
      <c r="A24" t="s">
        <v>177</v>
      </c>
      <c r="B24" t="s">
        <v>196</v>
      </c>
      <c r="D24" t="s">
        <v>314</v>
      </c>
      <c r="E24" t="str">
        <f t="shared" si="0"/>
        <v>Dev</v>
      </c>
      <c r="F24">
        <v>0</v>
      </c>
      <c r="G24">
        <v>0</v>
      </c>
      <c r="H24">
        <v>0</v>
      </c>
      <c r="I24">
        <v>0</v>
      </c>
      <c r="J24">
        <v>0</v>
      </c>
      <c r="K24">
        <v>0</v>
      </c>
      <c r="L24">
        <v>1</v>
      </c>
      <c r="M24">
        <v>0</v>
      </c>
      <c r="N24">
        <v>0</v>
      </c>
      <c r="O24">
        <v>0</v>
      </c>
      <c r="P24">
        <v>0</v>
      </c>
      <c r="Q24">
        <v>1</v>
      </c>
      <c r="R24">
        <v>1</v>
      </c>
    </row>
    <row r="25" spans="1:18" hidden="1">
      <c r="A25" t="s">
        <v>38</v>
      </c>
      <c r="B25" t="s">
        <v>195</v>
      </c>
      <c r="D25" t="s">
        <v>46</v>
      </c>
      <c r="E25" t="str">
        <f t="shared" si="0"/>
        <v>Val</v>
      </c>
      <c r="F25">
        <v>2</v>
      </c>
      <c r="G25">
        <v>0</v>
      </c>
      <c r="H25">
        <v>0</v>
      </c>
      <c r="I25">
        <v>0</v>
      </c>
      <c r="J25">
        <v>0</v>
      </c>
      <c r="K25">
        <v>0</v>
      </c>
      <c r="L25">
        <v>0</v>
      </c>
      <c r="M25">
        <v>0</v>
      </c>
      <c r="N25">
        <v>0</v>
      </c>
      <c r="O25">
        <v>0</v>
      </c>
      <c r="P25">
        <v>1</v>
      </c>
      <c r="Q25">
        <v>3</v>
      </c>
      <c r="R25">
        <v>3</v>
      </c>
    </row>
    <row r="26" spans="1:18">
      <c r="A26" t="s">
        <v>37</v>
      </c>
      <c r="B26" t="s">
        <v>195</v>
      </c>
      <c r="D26" t="s">
        <v>315</v>
      </c>
      <c r="E26" t="str">
        <f t="shared" si="0"/>
        <v>Dev</v>
      </c>
      <c r="F26">
        <v>0</v>
      </c>
      <c r="G26">
        <v>1</v>
      </c>
      <c r="H26">
        <v>0</v>
      </c>
      <c r="I26">
        <v>0</v>
      </c>
      <c r="J26">
        <v>0</v>
      </c>
      <c r="K26">
        <v>0</v>
      </c>
      <c r="L26">
        <v>0</v>
      </c>
      <c r="M26">
        <v>0</v>
      </c>
      <c r="N26">
        <v>0</v>
      </c>
      <c r="O26">
        <v>0</v>
      </c>
      <c r="P26">
        <v>0</v>
      </c>
      <c r="Q26">
        <v>1</v>
      </c>
      <c r="R26">
        <v>1</v>
      </c>
    </row>
    <row r="27" spans="1:18">
      <c r="A27" t="s">
        <v>178</v>
      </c>
      <c r="B27" t="s">
        <v>196</v>
      </c>
      <c r="D27" t="s">
        <v>316</v>
      </c>
      <c r="E27" t="str">
        <f t="shared" si="0"/>
        <v>Dev</v>
      </c>
      <c r="F27">
        <v>0</v>
      </c>
      <c r="G27">
        <v>0</v>
      </c>
      <c r="H27">
        <v>1</v>
      </c>
      <c r="I27">
        <v>0</v>
      </c>
      <c r="J27">
        <v>0</v>
      </c>
      <c r="K27">
        <v>0</v>
      </c>
      <c r="L27">
        <v>0</v>
      </c>
      <c r="M27">
        <v>0</v>
      </c>
      <c r="N27">
        <v>0</v>
      </c>
      <c r="O27">
        <v>0</v>
      </c>
      <c r="P27">
        <v>0</v>
      </c>
      <c r="Q27">
        <v>1</v>
      </c>
      <c r="R27">
        <v>1</v>
      </c>
    </row>
    <row r="28" spans="1:18" hidden="1">
      <c r="A28" t="s">
        <v>179</v>
      </c>
      <c r="B28" t="s">
        <v>196</v>
      </c>
      <c r="D28" t="s">
        <v>175</v>
      </c>
      <c r="E28" t="str">
        <f t="shared" si="0"/>
        <v>Val</v>
      </c>
      <c r="F28">
        <v>1</v>
      </c>
      <c r="G28">
        <v>0</v>
      </c>
      <c r="H28">
        <v>0</v>
      </c>
      <c r="I28">
        <v>0</v>
      </c>
      <c r="J28">
        <v>0</v>
      </c>
      <c r="K28">
        <v>0</v>
      </c>
      <c r="L28">
        <v>0</v>
      </c>
      <c r="M28">
        <v>0</v>
      </c>
      <c r="N28">
        <v>0</v>
      </c>
      <c r="O28">
        <v>0</v>
      </c>
      <c r="P28">
        <v>0</v>
      </c>
      <c r="Q28">
        <v>1</v>
      </c>
      <c r="R28">
        <v>1</v>
      </c>
    </row>
    <row r="29" spans="1:18" hidden="1">
      <c r="A29" t="s">
        <v>47</v>
      </c>
      <c r="B29" t="s">
        <v>195</v>
      </c>
      <c r="D29" t="s">
        <v>38</v>
      </c>
      <c r="E29" t="str">
        <f t="shared" si="0"/>
        <v>Val</v>
      </c>
      <c r="F29">
        <v>4</v>
      </c>
      <c r="G29">
        <v>0</v>
      </c>
      <c r="H29">
        <v>1</v>
      </c>
      <c r="I29">
        <v>0</v>
      </c>
      <c r="J29">
        <v>0</v>
      </c>
      <c r="K29">
        <v>0</v>
      </c>
      <c r="L29">
        <v>0</v>
      </c>
      <c r="M29">
        <v>0</v>
      </c>
      <c r="N29">
        <v>0</v>
      </c>
      <c r="O29">
        <v>0</v>
      </c>
      <c r="P29">
        <v>0</v>
      </c>
      <c r="Q29">
        <v>5</v>
      </c>
      <c r="R29">
        <v>5</v>
      </c>
    </row>
    <row r="30" spans="1:18" hidden="1">
      <c r="A30" t="s">
        <v>180</v>
      </c>
      <c r="B30" t="s">
        <v>196</v>
      </c>
      <c r="D30" t="s">
        <v>37</v>
      </c>
      <c r="E30" t="str">
        <f t="shared" si="0"/>
        <v>Val</v>
      </c>
      <c r="F30">
        <v>3</v>
      </c>
      <c r="G30">
        <v>0</v>
      </c>
      <c r="H30">
        <v>0</v>
      </c>
      <c r="I30">
        <v>0</v>
      </c>
      <c r="J30">
        <v>0</v>
      </c>
      <c r="K30">
        <v>0</v>
      </c>
      <c r="L30">
        <v>0</v>
      </c>
      <c r="M30">
        <v>0</v>
      </c>
      <c r="N30">
        <v>0</v>
      </c>
      <c r="O30">
        <v>0</v>
      </c>
      <c r="P30">
        <v>1</v>
      </c>
      <c r="Q30">
        <v>4</v>
      </c>
      <c r="R30">
        <v>4</v>
      </c>
    </row>
    <row r="31" spans="1:18">
      <c r="A31" t="s">
        <v>181</v>
      </c>
      <c r="B31" t="s">
        <v>196</v>
      </c>
      <c r="D31" t="s">
        <v>2761</v>
      </c>
      <c r="E31" t="str">
        <f t="shared" si="0"/>
        <v>Dev</v>
      </c>
      <c r="F31">
        <v>0</v>
      </c>
      <c r="G31">
        <v>0</v>
      </c>
      <c r="H31">
        <v>0</v>
      </c>
      <c r="I31">
        <v>1</v>
      </c>
      <c r="J31">
        <v>0</v>
      </c>
      <c r="K31">
        <v>0</v>
      </c>
      <c r="L31">
        <v>0</v>
      </c>
      <c r="M31">
        <v>0</v>
      </c>
      <c r="N31">
        <v>0</v>
      </c>
      <c r="O31">
        <v>0</v>
      </c>
      <c r="P31">
        <v>0</v>
      </c>
      <c r="Q31">
        <v>1</v>
      </c>
      <c r="R31">
        <v>1</v>
      </c>
    </row>
    <row r="32" spans="1:18" hidden="1">
      <c r="A32" t="s">
        <v>42</v>
      </c>
      <c r="B32" t="s">
        <v>195</v>
      </c>
      <c r="D32" t="s">
        <v>369</v>
      </c>
      <c r="E32" t="str">
        <f t="shared" si="0"/>
        <v>Val</v>
      </c>
      <c r="F32">
        <v>0</v>
      </c>
      <c r="G32">
        <v>0</v>
      </c>
      <c r="H32">
        <v>0</v>
      </c>
      <c r="I32">
        <v>0</v>
      </c>
      <c r="J32">
        <v>0</v>
      </c>
      <c r="K32">
        <v>0</v>
      </c>
      <c r="L32">
        <v>0</v>
      </c>
      <c r="M32">
        <v>0</v>
      </c>
      <c r="N32">
        <v>0</v>
      </c>
      <c r="O32">
        <v>0</v>
      </c>
      <c r="P32">
        <v>1</v>
      </c>
      <c r="Q32">
        <v>1</v>
      </c>
      <c r="R32">
        <v>1</v>
      </c>
    </row>
    <row r="33" spans="1:18">
      <c r="A33" t="s">
        <v>182</v>
      </c>
      <c r="B33" t="s">
        <v>196</v>
      </c>
      <c r="D33" t="s">
        <v>318</v>
      </c>
      <c r="E33" t="str">
        <f t="shared" si="0"/>
        <v>Dev</v>
      </c>
      <c r="F33">
        <v>0</v>
      </c>
      <c r="G33">
        <v>0</v>
      </c>
      <c r="H33">
        <v>0</v>
      </c>
      <c r="I33">
        <v>0</v>
      </c>
      <c r="J33">
        <v>0</v>
      </c>
      <c r="K33">
        <v>0</v>
      </c>
      <c r="L33">
        <v>1</v>
      </c>
      <c r="M33">
        <v>0</v>
      </c>
      <c r="N33">
        <v>0</v>
      </c>
      <c r="O33">
        <v>0</v>
      </c>
      <c r="P33">
        <v>0</v>
      </c>
      <c r="Q33">
        <v>1</v>
      </c>
      <c r="R33">
        <v>1</v>
      </c>
    </row>
    <row r="34" spans="1:18" hidden="1">
      <c r="A34" t="s">
        <v>183</v>
      </c>
      <c r="B34" t="s">
        <v>196</v>
      </c>
      <c r="D34" t="s">
        <v>319</v>
      </c>
      <c r="E34" t="str">
        <f t="shared" ref="E34:E56" si="1">VLOOKUP(D34,A:B,2,0)</f>
        <v>Val</v>
      </c>
      <c r="F34">
        <v>0</v>
      </c>
      <c r="G34">
        <v>0</v>
      </c>
      <c r="H34">
        <v>0</v>
      </c>
      <c r="I34">
        <v>0</v>
      </c>
      <c r="J34">
        <v>0</v>
      </c>
      <c r="K34">
        <v>0</v>
      </c>
      <c r="L34">
        <v>0</v>
      </c>
      <c r="M34">
        <v>0</v>
      </c>
      <c r="N34">
        <v>0</v>
      </c>
      <c r="O34">
        <v>0</v>
      </c>
      <c r="P34">
        <v>1</v>
      </c>
      <c r="Q34">
        <v>1</v>
      </c>
      <c r="R34">
        <v>1</v>
      </c>
    </row>
    <row r="35" spans="1:18">
      <c r="A35" t="s">
        <v>50</v>
      </c>
      <c r="B35" t="s">
        <v>195</v>
      </c>
      <c r="D35" t="s">
        <v>339</v>
      </c>
      <c r="E35" t="str">
        <f t="shared" si="1"/>
        <v>Dev</v>
      </c>
      <c r="F35">
        <v>0</v>
      </c>
      <c r="G35">
        <v>0</v>
      </c>
      <c r="H35">
        <v>0</v>
      </c>
      <c r="I35">
        <v>0</v>
      </c>
      <c r="J35">
        <v>0</v>
      </c>
      <c r="K35">
        <v>1</v>
      </c>
      <c r="L35">
        <v>0</v>
      </c>
      <c r="M35">
        <v>0</v>
      </c>
      <c r="N35">
        <v>0</v>
      </c>
      <c r="O35">
        <v>0</v>
      </c>
      <c r="P35">
        <v>0</v>
      </c>
      <c r="Q35">
        <v>1</v>
      </c>
      <c r="R35">
        <v>1</v>
      </c>
    </row>
    <row r="36" spans="1:18" hidden="1">
      <c r="A36" t="s">
        <v>39</v>
      </c>
      <c r="B36" t="s">
        <v>195</v>
      </c>
      <c r="D36" t="s">
        <v>47</v>
      </c>
      <c r="E36" t="str">
        <f t="shared" si="1"/>
        <v>Val</v>
      </c>
      <c r="F36">
        <v>2</v>
      </c>
      <c r="G36">
        <v>0</v>
      </c>
      <c r="H36">
        <v>0</v>
      </c>
      <c r="I36">
        <v>0</v>
      </c>
      <c r="J36">
        <v>0</v>
      </c>
      <c r="K36">
        <v>1</v>
      </c>
      <c r="L36">
        <v>0</v>
      </c>
      <c r="M36">
        <v>0</v>
      </c>
      <c r="N36">
        <v>0</v>
      </c>
      <c r="O36">
        <v>0</v>
      </c>
      <c r="P36">
        <v>3</v>
      </c>
      <c r="Q36">
        <v>6</v>
      </c>
      <c r="R36">
        <v>6</v>
      </c>
    </row>
    <row r="37" spans="1:18">
      <c r="A37" t="s">
        <v>184</v>
      </c>
      <c r="B37" t="s">
        <v>195</v>
      </c>
      <c r="D37" t="s">
        <v>320</v>
      </c>
      <c r="E37" t="str">
        <f t="shared" si="1"/>
        <v>Dev</v>
      </c>
      <c r="F37">
        <v>0</v>
      </c>
      <c r="G37">
        <v>1</v>
      </c>
      <c r="H37">
        <v>0</v>
      </c>
      <c r="I37">
        <v>0</v>
      </c>
      <c r="J37">
        <v>0</v>
      </c>
      <c r="K37">
        <v>0</v>
      </c>
      <c r="L37">
        <v>0</v>
      </c>
      <c r="M37">
        <v>0</v>
      </c>
      <c r="N37">
        <v>0</v>
      </c>
      <c r="O37">
        <v>0</v>
      </c>
      <c r="P37">
        <v>0</v>
      </c>
      <c r="Q37">
        <v>1</v>
      </c>
      <c r="R37">
        <v>1</v>
      </c>
    </row>
    <row r="38" spans="1:18" hidden="1">
      <c r="A38" t="s">
        <v>185</v>
      </c>
      <c r="B38" t="s">
        <v>196</v>
      </c>
      <c r="D38" t="s">
        <v>360</v>
      </c>
      <c r="E38" t="str">
        <f t="shared" si="1"/>
        <v>Val</v>
      </c>
      <c r="F38">
        <v>0</v>
      </c>
      <c r="G38">
        <v>0</v>
      </c>
      <c r="H38">
        <v>0</v>
      </c>
      <c r="I38">
        <v>0</v>
      </c>
      <c r="J38">
        <v>0</v>
      </c>
      <c r="K38">
        <v>0</v>
      </c>
      <c r="L38">
        <v>0</v>
      </c>
      <c r="M38">
        <v>0</v>
      </c>
      <c r="N38">
        <v>0</v>
      </c>
      <c r="O38">
        <v>0</v>
      </c>
      <c r="P38">
        <v>1</v>
      </c>
      <c r="Q38">
        <v>1</v>
      </c>
      <c r="R38">
        <v>1</v>
      </c>
    </row>
    <row r="39" spans="1:18" hidden="1">
      <c r="A39" t="s">
        <v>186</v>
      </c>
      <c r="B39" t="s">
        <v>196</v>
      </c>
      <c r="D39" t="s">
        <v>42</v>
      </c>
      <c r="E39" t="str">
        <f t="shared" si="1"/>
        <v>Val</v>
      </c>
      <c r="F39">
        <v>4</v>
      </c>
      <c r="G39">
        <v>0</v>
      </c>
      <c r="H39">
        <v>0</v>
      </c>
      <c r="I39">
        <v>0</v>
      </c>
      <c r="J39">
        <v>0</v>
      </c>
      <c r="K39">
        <v>0</v>
      </c>
      <c r="L39">
        <v>0</v>
      </c>
      <c r="M39">
        <v>0</v>
      </c>
      <c r="N39">
        <v>0</v>
      </c>
      <c r="O39">
        <v>0</v>
      </c>
      <c r="P39">
        <v>4</v>
      </c>
      <c r="Q39">
        <v>8</v>
      </c>
      <c r="R39">
        <v>8</v>
      </c>
    </row>
    <row r="40" spans="1:18" hidden="1">
      <c r="A40" t="s">
        <v>187</v>
      </c>
      <c r="B40" t="s">
        <v>196</v>
      </c>
      <c r="D40" t="s">
        <v>50</v>
      </c>
      <c r="E40" t="str">
        <f t="shared" si="1"/>
        <v>Val</v>
      </c>
      <c r="F40">
        <v>2</v>
      </c>
      <c r="G40">
        <v>0</v>
      </c>
      <c r="H40">
        <v>0</v>
      </c>
      <c r="I40">
        <v>0</v>
      </c>
      <c r="J40">
        <v>0</v>
      </c>
      <c r="K40">
        <v>0</v>
      </c>
      <c r="L40">
        <v>0</v>
      </c>
      <c r="M40">
        <v>0</v>
      </c>
      <c r="N40">
        <v>0</v>
      </c>
      <c r="O40">
        <v>0</v>
      </c>
      <c r="P40">
        <v>2</v>
      </c>
      <c r="Q40">
        <v>4</v>
      </c>
      <c r="R40">
        <v>4</v>
      </c>
    </row>
    <row r="41" spans="1:18">
      <c r="A41" t="s">
        <v>188</v>
      </c>
      <c r="B41" t="s">
        <v>195</v>
      </c>
      <c r="D41" t="s">
        <v>322</v>
      </c>
      <c r="E41" t="str">
        <f t="shared" si="1"/>
        <v>Dev</v>
      </c>
      <c r="F41">
        <v>0</v>
      </c>
      <c r="G41">
        <v>0</v>
      </c>
      <c r="H41">
        <v>0</v>
      </c>
      <c r="I41">
        <v>0</v>
      </c>
      <c r="J41">
        <v>1</v>
      </c>
      <c r="K41">
        <v>0</v>
      </c>
      <c r="L41">
        <v>1</v>
      </c>
      <c r="M41">
        <v>0</v>
      </c>
      <c r="N41">
        <v>0</v>
      </c>
      <c r="O41">
        <v>0</v>
      </c>
      <c r="P41">
        <v>0</v>
      </c>
      <c r="Q41">
        <v>2</v>
      </c>
      <c r="R41">
        <v>2</v>
      </c>
    </row>
    <row r="42" spans="1:18" hidden="1">
      <c r="A42" t="s">
        <v>48</v>
      </c>
      <c r="B42" t="s">
        <v>195</v>
      </c>
      <c r="D42" t="s">
        <v>184</v>
      </c>
      <c r="E42" t="str">
        <f t="shared" si="1"/>
        <v>Val</v>
      </c>
      <c r="F42">
        <v>0</v>
      </c>
      <c r="G42">
        <v>0</v>
      </c>
      <c r="H42">
        <v>0</v>
      </c>
      <c r="I42">
        <v>0</v>
      </c>
      <c r="J42">
        <v>0</v>
      </c>
      <c r="K42">
        <v>0</v>
      </c>
      <c r="L42">
        <v>0</v>
      </c>
      <c r="M42">
        <v>0</v>
      </c>
      <c r="N42">
        <v>0</v>
      </c>
      <c r="O42">
        <v>0</v>
      </c>
      <c r="P42">
        <v>2</v>
      </c>
      <c r="Q42">
        <v>2</v>
      </c>
      <c r="R42">
        <v>2</v>
      </c>
    </row>
    <row r="43" spans="1:18">
      <c r="A43" t="s">
        <v>44</v>
      </c>
      <c r="B43" t="s">
        <v>195</v>
      </c>
      <c r="D43" t="s">
        <v>324</v>
      </c>
      <c r="E43" t="str">
        <f t="shared" si="1"/>
        <v>Dev</v>
      </c>
      <c r="F43">
        <v>0</v>
      </c>
      <c r="G43">
        <v>0</v>
      </c>
      <c r="H43">
        <v>11</v>
      </c>
      <c r="I43">
        <v>0</v>
      </c>
      <c r="J43">
        <v>6</v>
      </c>
      <c r="K43">
        <v>1</v>
      </c>
      <c r="L43">
        <v>4</v>
      </c>
      <c r="M43">
        <v>3</v>
      </c>
      <c r="N43">
        <v>0</v>
      </c>
      <c r="O43">
        <v>4</v>
      </c>
      <c r="P43">
        <v>0</v>
      </c>
      <c r="Q43">
        <v>29</v>
      </c>
      <c r="R43">
        <v>29</v>
      </c>
    </row>
    <row r="44" spans="1:18">
      <c r="A44" t="s">
        <v>189</v>
      </c>
      <c r="B44" t="s">
        <v>195</v>
      </c>
      <c r="D44" t="s">
        <v>328</v>
      </c>
      <c r="E44" t="str">
        <f t="shared" si="1"/>
        <v>Dev</v>
      </c>
      <c r="F44">
        <v>0</v>
      </c>
      <c r="G44">
        <v>0</v>
      </c>
      <c r="H44">
        <v>0</v>
      </c>
      <c r="I44">
        <v>0</v>
      </c>
      <c r="J44">
        <v>1</v>
      </c>
      <c r="K44">
        <v>0</v>
      </c>
      <c r="L44">
        <v>0</v>
      </c>
      <c r="M44">
        <v>2</v>
      </c>
      <c r="N44">
        <v>0</v>
      </c>
      <c r="O44">
        <v>0</v>
      </c>
      <c r="P44">
        <v>0</v>
      </c>
      <c r="Q44">
        <v>3</v>
      </c>
      <c r="R44">
        <v>3</v>
      </c>
    </row>
    <row r="45" spans="1:18">
      <c r="A45" t="s">
        <v>190</v>
      </c>
      <c r="B45" t="s">
        <v>196</v>
      </c>
      <c r="D45" t="s">
        <v>2706</v>
      </c>
      <c r="E45" t="str">
        <f t="shared" si="1"/>
        <v>Dev</v>
      </c>
      <c r="F45">
        <v>0</v>
      </c>
      <c r="G45">
        <v>0</v>
      </c>
      <c r="H45">
        <v>0</v>
      </c>
      <c r="I45">
        <v>0</v>
      </c>
      <c r="J45">
        <v>0</v>
      </c>
      <c r="K45">
        <v>0</v>
      </c>
      <c r="L45">
        <v>0</v>
      </c>
      <c r="M45">
        <v>0</v>
      </c>
      <c r="N45">
        <v>1</v>
      </c>
      <c r="O45">
        <v>0</v>
      </c>
      <c r="P45">
        <v>0</v>
      </c>
      <c r="Q45">
        <v>1</v>
      </c>
      <c r="R45">
        <v>1</v>
      </c>
    </row>
    <row r="46" spans="1:18" hidden="1">
      <c r="A46" t="s">
        <v>191</v>
      </c>
      <c r="B46" t="s">
        <v>196</v>
      </c>
      <c r="D46" t="s">
        <v>48</v>
      </c>
      <c r="E46" t="str">
        <f t="shared" si="1"/>
        <v>Val</v>
      </c>
      <c r="F46">
        <v>2</v>
      </c>
      <c r="G46">
        <v>0</v>
      </c>
      <c r="H46">
        <v>0</v>
      </c>
      <c r="I46">
        <v>0</v>
      </c>
      <c r="J46">
        <v>0</v>
      </c>
      <c r="K46">
        <v>0</v>
      </c>
      <c r="L46">
        <v>0</v>
      </c>
      <c r="M46">
        <v>0</v>
      </c>
      <c r="N46">
        <v>0</v>
      </c>
      <c r="O46">
        <v>0</v>
      </c>
      <c r="P46">
        <v>1</v>
      </c>
      <c r="Q46">
        <v>3</v>
      </c>
      <c r="R46">
        <v>3</v>
      </c>
    </row>
    <row r="47" spans="1:18" hidden="1">
      <c r="A47" t="s">
        <v>192</v>
      </c>
      <c r="B47" t="s">
        <v>195</v>
      </c>
      <c r="D47" t="s">
        <v>342</v>
      </c>
      <c r="E47" t="str">
        <f t="shared" si="1"/>
        <v>Val</v>
      </c>
      <c r="F47">
        <v>0</v>
      </c>
      <c r="G47">
        <v>0</v>
      </c>
      <c r="H47">
        <v>0</v>
      </c>
      <c r="I47">
        <v>0</v>
      </c>
      <c r="J47">
        <v>0</v>
      </c>
      <c r="K47">
        <v>1</v>
      </c>
      <c r="L47">
        <v>0</v>
      </c>
      <c r="M47">
        <v>0</v>
      </c>
      <c r="N47">
        <v>0</v>
      </c>
      <c r="O47">
        <v>0</v>
      </c>
      <c r="P47">
        <v>0</v>
      </c>
      <c r="Q47">
        <v>1</v>
      </c>
      <c r="R47">
        <v>1</v>
      </c>
    </row>
    <row r="48" spans="1:18" hidden="1">
      <c r="A48" t="s">
        <v>193</v>
      </c>
      <c r="B48" t="s">
        <v>195</v>
      </c>
      <c r="D48" t="s">
        <v>44</v>
      </c>
      <c r="E48" t="str">
        <f t="shared" si="1"/>
        <v>Val</v>
      </c>
      <c r="F48">
        <v>0</v>
      </c>
      <c r="G48">
        <v>0</v>
      </c>
      <c r="H48">
        <v>0</v>
      </c>
      <c r="I48">
        <v>0</v>
      </c>
      <c r="J48">
        <v>0</v>
      </c>
      <c r="K48">
        <v>0</v>
      </c>
      <c r="L48">
        <v>0</v>
      </c>
      <c r="M48">
        <v>0</v>
      </c>
      <c r="N48">
        <v>0</v>
      </c>
      <c r="O48">
        <v>0</v>
      </c>
      <c r="P48">
        <v>3</v>
      </c>
      <c r="Q48">
        <v>3</v>
      </c>
      <c r="R48">
        <v>3</v>
      </c>
    </row>
    <row r="49" spans="1:18">
      <c r="A49" t="s">
        <v>194</v>
      </c>
      <c r="B49" t="s">
        <v>195</v>
      </c>
      <c r="D49" t="s">
        <v>191</v>
      </c>
      <c r="E49" t="str">
        <f t="shared" si="1"/>
        <v>Dev</v>
      </c>
      <c r="F49">
        <v>0</v>
      </c>
      <c r="G49">
        <v>0</v>
      </c>
      <c r="H49">
        <v>1</v>
      </c>
      <c r="I49">
        <v>0</v>
      </c>
      <c r="J49">
        <v>0</v>
      </c>
      <c r="K49">
        <v>0</v>
      </c>
      <c r="L49">
        <v>0</v>
      </c>
      <c r="M49">
        <v>0</v>
      </c>
      <c r="N49">
        <v>0</v>
      </c>
      <c r="O49">
        <v>0</v>
      </c>
      <c r="P49">
        <v>0</v>
      </c>
      <c r="Q49">
        <v>1</v>
      </c>
      <c r="R49">
        <v>1</v>
      </c>
    </row>
    <row r="50" spans="1:18">
      <c r="A50" t="s">
        <v>40</v>
      </c>
      <c r="B50" t="s">
        <v>195</v>
      </c>
      <c r="D50" t="s">
        <v>329</v>
      </c>
      <c r="E50" t="str">
        <f t="shared" si="1"/>
        <v>Dev</v>
      </c>
      <c r="F50">
        <v>0</v>
      </c>
      <c r="G50">
        <v>1</v>
      </c>
      <c r="H50">
        <v>0</v>
      </c>
      <c r="I50">
        <v>0</v>
      </c>
      <c r="J50">
        <v>0</v>
      </c>
      <c r="K50">
        <v>0</v>
      </c>
      <c r="L50">
        <v>0</v>
      </c>
      <c r="M50">
        <v>0</v>
      </c>
      <c r="N50">
        <v>0</v>
      </c>
      <c r="O50">
        <v>0</v>
      </c>
      <c r="P50">
        <v>0</v>
      </c>
      <c r="Q50">
        <v>1</v>
      </c>
      <c r="R50">
        <v>1</v>
      </c>
    </row>
    <row r="51" spans="1:18">
      <c r="A51" t="s">
        <v>306</v>
      </c>
      <c r="B51" t="s">
        <v>196</v>
      </c>
      <c r="D51" t="s">
        <v>410</v>
      </c>
      <c r="E51" t="str">
        <f t="shared" si="1"/>
        <v>Dev</v>
      </c>
      <c r="F51">
        <v>0</v>
      </c>
      <c r="G51">
        <v>0</v>
      </c>
      <c r="H51">
        <v>1</v>
      </c>
      <c r="I51">
        <v>0</v>
      </c>
      <c r="J51">
        <v>0</v>
      </c>
      <c r="K51">
        <v>0</v>
      </c>
      <c r="L51">
        <v>0</v>
      </c>
      <c r="M51">
        <v>0</v>
      </c>
      <c r="N51">
        <v>0</v>
      </c>
      <c r="O51">
        <v>0</v>
      </c>
      <c r="P51">
        <v>0</v>
      </c>
      <c r="Q51">
        <v>1</v>
      </c>
      <c r="R51">
        <v>1</v>
      </c>
    </row>
    <row r="52" spans="1:18">
      <c r="A52" t="s">
        <v>307</v>
      </c>
      <c r="B52" t="s">
        <v>196</v>
      </c>
      <c r="D52" t="s">
        <v>330</v>
      </c>
      <c r="E52" t="str">
        <f t="shared" si="1"/>
        <v>Dev</v>
      </c>
      <c r="F52">
        <v>0</v>
      </c>
      <c r="G52">
        <v>23</v>
      </c>
      <c r="H52">
        <v>0</v>
      </c>
      <c r="I52">
        <v>0</v>
      </c>
      <c r="J52">
        <v>2</v>
      </c>
      <c r="K52">
        <v>0</v>
      </c>
      <c r="L52">
        <v>0</v>
      </c>
      <c r="M52">
        <v>1</v>
      </c>
      <c r="N52">
        <v>0</v>
      </c>
      <c r="O52">
        <v>0</v>
      </c>
      <c r="P52">
        <v>0</v>
      </c>
      <c r="Q52">
        <v>26</v>
      </c>
      <c r="R52">
        <v>178</v>
      </c>
    </row>
    <row r="53" spans="1:18">
      <c r="A53" t="s">
        <v>308</v>
      </c>
      <c r="B53" t="s">
        <v>196</v>
      </c>
      <c r="D53" t="s">
        <v>362</v>
      </c>
      <c r="E53" t="str">
        <f t="shared" si="1"/>
        <v>Dev</v>
      </c>
      <c r="F53">
        <v>0</v>
      </c>
      <c r="G53">
        <v>0</v>
      </c>
      <c r="H53">
        <v>2</v>
      </c>
      <c r="I53">
        <v>0</v>
      </c>
      <c r="J53">
        <v>0</v>
      </c>
      <c r="K53">
        <v>0</v>
      </c>
      <c r="L53">
        <v>0</v>
      </c>
      <c r="M53">
        <v>0</v>
      </c>
      <c r="N53">
        <v>0</v>
      </c>
      <c r="O53">
        <v>0</v>
      </c>
      <c r="P53">
        <v>0</v>
      </c>
      <c r="Q53">
        <v>2</v>
      </c>
    </row>
    <row r="54" spans="1:18">
      <c r="A54" t="s">
        <v>309</v>
      </c>
      <c r="B54" t="s">
        <v>196</v>
      </c>
      <c r="D54" t="s">
        <v>331</v>
      </c>
      <c r="E54" t="str">
        <f t="shared" si="1"/>
        <v>Dev</v>
      </c>
      <c r="F54">
        <v>0</v>
      </c>
      <c r="G54">
        <v>0</v>
      </c>
      <c r="H54">
        <v>1</v>
      </c>
      <c r="I54">
        <v>0</v>
      </c>
      <c r="J54">
        <v>0</v>
      </c>
      <c r="K54">
        <v>0</v>
      </c>
      <c r="L54">
        <v>0</v>
      </c>
      <c r="M54">
        <v>0</v>
      </c>
      <c r="N54">
        <v>0</v>
      </c>
      <c r="O54">
        <v>0</v>
      </c>
      <c r="P54">
        <v>0</v>
      </c>
      <c r="Q54">
        <v>1</v>
      </c>
    </row>
    <row r="55" spans="1:18">
      <c r="A55" t="s">
        <v>310</v>
      </c>
      <c r="B55" t="s">
        <v>196</v>
      </c>
      <c r="D55" t="s">
        <v>2762</v>
      </c>
      <c r="E55" t="str">
        <f t="shared" si="1"/>
        <v>Dev</v>
      </c>
      <c r="F55">
        <v>0</v>
      </c>
      <c r="G55">
        <v>0</v>
      </c>
      <c r="H55">
        <v>0</v>
      </c>
      <c r="I55">
        <v>0</v>
      </c>
      <c r="J55">
        <v>0</v>
      </c>
      <c r="K55">
        <v>0</v>
      </c>
      <c r="L55">
        <v>1</v>
      </c>
      <c r="M55">
        <v>0</v>
      </c>
      <c r="N55">
        <v>0</v>
      </c>
      <c r="O55">
        <v>0</v>
      </c>
      <c r="P55">
        <v>0</v>
      </c>
      <c r="Q55">
        <v>1</v>
      </c>
    </row>
    <row r="56" spans="1:18" hidden="1">
      <c r="A56" t="s">
        <v>311</v>
      </c>
      <c r="B56" t="s">
        <v>196</v>
      </c>
      <c r="D56" t="s">
        <v>40</v>
      </c>
      <c r="E56" t="str">
        <f t="shared" si="1"/>
        <v>Val</v>
      </c>
      <c r="F56">
        <v>0</v>
      </c>
      <c r="G56">
        <v>0</v>
      </c>
      <c r="H56">
        <v>0</v>
      </c>
      <c r="I56">
        <v>0</v>
      </c>
      <c r="J56">
        <v>0</v>
      </c>
      <c r="K56">
        <v>0</v>
      </c>
      <c r="L56">
        <v>0</v>
      </c>
      <c r="M56">
        <v>0</v>
      </c>
      <c r="N56">
        <v>0</v>
      </c>
      <c r="O56">
        <v>0</v>
      </c>
      <c r="P56">
        <v>1</v>
      </c>
      <c r="Q56">
        <v>1</v>
      </c>
    </row>
    <row r="57" spans="1:18" hidden="1">
      <c r="A57" t="s">
        <v>312</v>
      </c>
      <c r="B57" t="s">
        <v>196</v>
      </c>
      <c r="D57" t="s">
        <v>332</v>
      </c>
      <c r="F57">
        <v>41</v>
      </c>
      <c r="G57">
        <v>34</v>
      </c>
      <c r="H57">
        <v>23</v>
      </c>
      <c r="I57">
        <v>2</v>
      </c>
      <c r="J57">
        <v>10</v>
      </c>
      <c r="K57">
        <v>5</v>
      </c>
      <c r="L57">
        <v>10</v>
      </c>
      <c r="M57">
        <v>9</v>
      </c>
      <c r="N57">
        <v>4</v>
      </c>
      <c r="O57">
        <v>5</v>
      </c>
      <c r="P57">
        <v>35</v>
      </c>
      <c r="Q57">
        <v>178</v>
      </c>
    </row>
    <row r="58" spans="1:18">
      <c r="A58" t="s">
        <v>313</v>
      </c>
      <c r="B58" t="s">
        <v>196</v>
      </c>
    </row>
    <row r="59" spans="1:18">
      <c r="A59" t="s">
        <v>314</v>
      </c>
      <c r="B59" t="s">
        <v>196</v>
      </c>
    </row>
    <row r="60" spans="1:18">
      <c r="A60" t="s">
        <v>315</v>
      </c>
      <c r="B60" t="s">
        <v>196</v>
      </c>
    </row>
    <row r="61" spans="1:18">
      <c r="A61" t="s">
        <v>316</v>
      </c>
      <c r="B61" t="s">
        <v>196</v>
      </c>
    </row>
    <row r="62" spans="1:18">
      <c r="A62" t="s">
        <v>317</v>
      </c>
      <c r="B62" t="s">
        <v>196</v>
      </c>
    </row>
    <row r="63" spans="1:18">
      <c r="A63" t="s">
        <v>318</v>
      </c>
      <c r="B63" t="s">
        <v>196</v>
      </c>
    </row>
    <row r="64" spans="1:18">
      <c r="A64" t="s">
        <v>319</v>
      </c>
      <c r="B64" t="s">
        <v>195</v>
      </c>
    </row>
    <row r="65" spans="1:2">
      <c r="A65" t="s">
        <v>320</v>
      </c>
      <c r="B65" t="s">
        <v>196</v>
      </c>
    </row>
    <row r="66" spans="1:2">
      <c r="A66" t="s">
        <v>321</v>
      </c>
      <c r="B66" t="s">
        <v>196</v>
      </c>
    </row>
    <row r="67" spans="1:2">
      <c r="A67" t="s">
        <v>322</v>
      </c>
      <c r="B67" t="s">
        <v>196</v>
      </c>
    </row>
    <row r="68" spans="1:2">
      <c r="A68" t="s">
        <v>323</v>
      </c>
      <c r="B68" t="s">
        <v>196</v>
      </c>
    </row>
    <row r="69" spans="1:2">
      <c r="A69" t="s">
        <v>324</v>
      </c>
      <c r="B69" t="s">
        <v>196</v>
      </c>
    </row>
    <row r="70" spans="1:2">
      <c r="A70" t="s">
        <v>325</v>
      </c>
      <c r="B70" t="s">
        <v>196</v>
      </c>
    </row>
    <row r="71" spans="1:2">
      <c r="A71" t="s">
        <v>326</v>
      </c>
      <c r="B71" t="s">
        <v>196</v>
      </c>
    </row>
    <row r="72" spans="1:2">
      <c r="A72" t="s">
        <v>327</v>
      </c>
      <c r="B72" t="s">
        <v>196</v>
      </c>
    </row>
    <row r="73" spans="1:2">
      <c r="A73" t="s">
        <v>328</v>
      </c>
      <c r="B73" t="s">
        <v>196</v>
      </c>
    </row>
    <row r="74" spans="1:2">
      <c r="A74" t="s">
        <v>329</v>
      </c>
      <c r="B74" t="s">
        <v>196</v>
      </c>
    </row>
    <row r="75" spans="1:2">
      <c r="A75" t="s">
        <v>330</v>
      </c>
      <c r="B75" t="s">
        <v>196</v>
      </c>
    </row>
    <row r="76" spans="1:2">
      <c r="A76" t="s">
        <v>331</v>
      </c>
      <c r="B76" t="s">
        <v>196</v>
      </c>
    </row>
    <row r="77" spans="1:2">
      <c r="A77" t="s">
        <v>335</v>
      </c>
      <c r="B77" t="s">
        <v>345</v>
      </c>
    </row>
    <row r="78" spans="1:2">
      <c r="A78" t="s">
        <v>340</v>
      </c>
      <c r="B78" t="s">
        <v>195</v>
      </c>
    </row>
    <row r="79" spans="1:2">
      <c r="A79" t="s">
        <v>341</v>
      </c>
      <c r="B79" t="s">
        <v>196</v>
      </c>
    </row>
    <row r="80" spans="1:2">
      <c r="A80" t="s">
        <v>342</v>
      </c>
      <c r="B80" t="s">
        <v>195</v>
      </c>
    </row>
    <row r="81" spans="1:2">
      <c r="A81" t="s">
        <v>343</v>
      </c>
      <c r="B81" t="s">
        <v>196</v>
      </c>
    </row>
    <row r="82" spans="1:2">
      <c r="A82" t="s">
        <v>344</v>
      </c>
      <c r="B82" t="s">
        <v>196</v>
      </c>
    </row>
    <row r="83" spans="1:2">
      <c r="A83" t="s">
        <v>339</v>
      </c>
      <c r="B83" t="s">
        <v>196</v>
      </c>
    </row>
    <row r="84" spans="1:2">
      <c r="A84" t="s">
        <v>336</v>
      </c>
      <c r="B84" t="s">
        <v>195</v>
      </c>
    </row>
    <row r="85" spans="1:2">
      <c r="A85" t="s">
        <v>337</v>
      </c>
      <c r="B85" t="s">
        <v>196</v>
      </c>
    </row>
    <row r="86" spans="1:2">
      <c r="A86" t="s">
        <v>338</v>
      </c>
      <c r="B86" t="s">
        <v>196</v>
      </c>
    </row>
    <row r="87" spans="1:2">
      <c r="A87" t="s">
        <v>351</v>
      </c>
      <c r="B87" t="s">
        <v>345</v>
      </c>
    </row>
    <row r="88" spans="1:2">
      <c r="A88" t="s">
        <v>352</v>
      </c>
      <c r="B88" t="s">
        <v>195</v>
      </c>
    </row>
    <row r="89" spans="1:2">
      <c r="A89" t="s">
        <v>353</v>
      </c>
      <c r="B89" t="s">
        <v>196</v>
      </c>
    </row>
    <row r="90" spans="1:2">
      <c r="A90" t="s">
        <v>354</v>
      </c>
      <c r="B90" t="s">
        <v>195</v>
      </c>
    </row>
    <row r="91" spans="1:2">
      <c r="A91" t="s">
        <v>355</v>
      </c>
      <c r="B91" t="s">
        <v>195</v>
      </c>
    </row>
    <row r="92" spans="1:2">
      <c r="A92" t="s">
        <v>356</v>
      </c>
      <c r="B92" t="s">
        <v>196</v>
      </c>
    </row>
    <row r="93" spans="1:2">
      <c r="A93" t="s">
        <v>357</v>
      </c>
      <c r="B93" t="s">
        <v>196</v>
      </c>
    </row>
    <row r="94" spans="1:2">
      <c r="A94" t="s">
        <v>51</v>
      </c>
      <c r="B94" t="s">
        <v>195</v>
      </c>
    </row>
    <row r="95" spans="1:2">
      <c r="A95" t="s">
        <v>362</v>
      </c>
      <c r="B95" t="s">
        <v>196</v>
      </c>
    </row>
    <row r="96" spans="1:2">
      <c r="A96" t="s">
        <v>363</v>
      </c>
      <c r="B96" t="s">
        <v>196</v>
      </c>
    </row>
    <row r="97" spans="1:2">
      <c r="A97" t="s">
        <v>361</v>
      </c>
      <c r="B97" t="s">
        <v>196</v>
      </c>
    </row>
    <row r="98" spans="1:2">
      <c r="A98" t="s">
        <v>360</v>
      </c>
      <c r="B98" t="s">
        <v>195</v>
      </c>
    </row>
    <row r="99" spans="1:2">
      <c r="A99" t="s">
        <v>359</v>
      </c>
      <c r="B99" t="s">
        <v>195</v>
      </c>
    </row>
    <row r="100" spans="1:2">
      <c r="A100" t="s">
        <v>358</v>
      </c>
      <c r="B100" t="s">
        <v>345</v>
      </c>
    </row>
    <row r="101" spans="1:2">
      <c r="A101" t="s">
        <v>364</v>
      </c>
      <c r="B101" t="s">
        <v>345</v>
      </c>
    </row>
    <row r="102" spans="1:2">
      <c r="A102" t="s">
        <v>365</v>
      </c>
      <c r="B102" t="s">
        <v>196</v>
      </c>
    </row>
    <row r="103" spans="1:2">
      <c r="A103" t="s">
        <v>366</v>
      </c>
      <c r="B103" t="s">
        <v>196</v>
      </c>
    </row>
    <row r="104" spans="1:2">
      <c r="A104" t="s">
        <v>367</v>
      </c>
      <c r="B104" t="s">
        <v>196</v>
      </c>
    </row>
    <row r="105" spans="1:2">
      <c r="A105" t="s">
        <v>368</v>
      </c>
      <c r="B105" t="s">
        <v>196</v>
      </c>
    </row>
    <row r="106" spans="1:2">
      <c r="A106" t="s">
        <v>369</v>
      </c>
      <c r="B106" t="s">
        <v>195</v>
      </c>
    </row>
    <row r="107" spans="1:2">
      <c r="A107" t="s">
        <v>370</v>
      </c>
      <c r="B107" t="s">
        <v>195</v>
      </c>
    </row>
    <row r="108" spans="1:2">
      <c r="A108" t="s">
        <v>371</v>
      </c>
      <c r="B108" t="s">
        <v>345</v>
      </c>
    </row>
    <row r="109" spans="1:2">
      <c r="A109" t="s">
        <v>403</v>
      </c>
      <c r="B109" t="s">
        <v>345</v>
      </c>
    </row>
    <row r="110" spans="1:2">
      <c r="A110" t="s">
        <v>404</v>
      </c>
      <c r="B110" t="s">
        <v>196</v>
      </c>
    </row>
    <row r="111" spans="1:2">
      <c r="A111" t="s">
        <v>405</v>
      </c>
      <c r="B111" t="s">
        <v>196</v>
      </c>
    </row>
    <row r="112" spans="1:2">
      <c r="A112" t="s">
        <v>411</v>
      </c>
      <c r="B112" t="s">
        <v>195</v>
      </c>
    </row>
    <row r="113" spans="1:2">
      <c r="A113" t="s">
        <v>410</v>
      </c>
      <c r="B113" t="s">
        <v>196</v>
      </c>
    </row>
    <row r="114" spans="1:2">
      <c r="A114" t="s">
        <v>406</v>
      </c>
      <c r="B114" t="s">
        <v>345</v>
      </c>
    </row>
    <row r="115" spans="1:2">
      <c r="A115" t="s">
        <v>407</v>
      </c>
      <c r="B115" t="s">
        <v>196</v>
      </c>
    </row>
    <row r="116" spans="1:2">
      <c r="A116" t="s">
        <v>408</v>
      </c>
      <c r="B116" t="s">
        <v>196</v>
      </c>
    </row>
    <row r="117" spans="1:2">
      <c r="A117" t="s">
        <v>409</v>
      </c>
      <c r="B117" t="s">
        <v>196</v>
      </c>
    </row>
    <row r="118" spans="1:2">
      <c r="A118" t="s">
        <v>412</v>
      </c>
      <c r="B118" t="s">
        <v>345</v>
      </c>
    </row>
    <row r="119" spans="1:2">
      <c r="A119" t="s">
        <v>2698</v>
      </c>
      <c r="B119" t="s">
        <v>196</v>
      </c>
    </row>
    <row r="120" spans="1:2">
      <c r="A120" t="s">
        <v>2700</v>
      </c>
      <c r="B120" t="s">
        <v>345</v>
      </c>
    </row>
    <row r="121" spans="1:2">
      <c r="A121" t="s">
        <v>2701</v>
      </c>
      <c r="B121" t="s">
        <v>345</v>
      </c>
    </row>
    <row r="122" spans="1:2">
      <c r="A122" t="s">
        <v>2702</v>
      </c>
      <c r="B122" t="s">
        <v>196</v>
      </c>
    </row>
    <row r="123" spans="1:2">
      <c r="A123" t="s">
        <v>2703</v>
      </c>
      <c r="B123" t="s">
        <v>196</v>
      </c>
    </row>
    <row r="124" spans="1:2">
      <c r="A124" t="s">
        <v>2704</v>
      </c>
      <c r="B124" t="s">
        <v>196</v>
      </c>
    </row>
    <row r="125" spans="1:2">
      <c r="A125" t="s">
        <v>2705</v>
      </c>
      <c r="B125" t="s">
        <v>196</v>
      </c>
    </row>
    <row r="126" spans="1:2">
      <c r="A126" t="s">
        <v>2706</v>
      </c>
      <c r="B126" t="s">
        <v>196</v>
      </c>
    </row>
    <row r="127" spans="1:2">
      <c r="A127" t="s">
        <v>2707</v>
      </c>
      <c r="B127" t="s">
        <v>196</v>
      </c>
    </row>
    <row r="128" spans="1:2">
      <c r="A128" t="s">
        <v>2715</v>
      </c>
      <c r="B128" t="s">
        <v>196</v>
      </c>
    </row>
    <row r="129" spans="1:2">
      <c r="A129" t="s">
        <v>2716</v>
      </c>
      <c r="B129" t="s">
        <v>196</v>
      </c>
    </row>
    <row r="130" spans="1:2">
      <c r="A130" t="s">
        <v>2719</v>
      </c>
      <c r="B130" t="s">
        <v>196</v>
      </c>
    </row>
    <row r="131" spans="1:2">
      <c r="A131" t="s">
        <v>2718</v>
      </c>
      <c r="B131" t="s">
        <v>345</v>
      </c>
    </row>
    <row r="132" spans="1:2">
      <c r="A132" t="s">
        <v>2748</v>
      </c>
      <c r="B132" t="s">
        <v>196</v>
      </c>
    </row>
    <row r="133" spans="1:2">
      <c r="A133" t="s">
        <v>2749</v>
      </c>
      <c r="B133" t="s">
        <v>196</v>
      </c>
    </row>
    <row r="134" spans="1:2">
      <c r="A134" t="s">
        <v>2750</v>
      </c>
      <c r="B134" t="s">
        <v>196</v>
      </c>
    </row>
    <row r="135" spans="1:2">
      <c r="A135" t="s">
        <v>2751</v>
      </c>
      <c r="B135" t="s">
        <v>196</v>
      </c>
    </row>
    <row r="136" spans="1:2">
      <c r="A136" t="s">
        <v>2752</v>
      </c>
      <c r="B136" t="s">
        <v>345</v>
      </c>
    </row>
    <row r="137" spans="1:2">
      <c r="A137" t="s">
        <v>2754</v>
      </c>
      <c r="B137" t="s">
        <v>196</v>
      </c>
    </row>
    <row r="138" spans="1:2">
      <c r="A138" t="s">
        <v>2755</v>
      </c>
      <c r="B138" t="s">
        <v>196</v>
      </c>
    </row>
    <row r="139" spans="1:2">
      <c r="A139" t="s">
        <v>2756</v>
      </c>
      <c r="B139" t="s">
        <v>196</v>
      </c>
    </row>
    <row r="140" spans="1:2">
      <c r="A140" t="s">
        <v>2757</v>
      </c>
      <c r="B140" t="s">
        <v>196</v>
      </c>
    </row>
    <row r="141" spans="1:2">
      <c r="A141" t="s">
        <v>2758</v>
      </c>
      <c r="B141" t="s">
        <v>196</v>
      </c>
    </row>
    <row r="142" spans="1:2">
      <c r="A142" t="s">
        <v>2760</v>
      </c>
      <c r="B142" t="s">
        <v>196</v>
      </c>
    </row>
    <row r="143" spans="1:2">
      <c r="A143" t="s">
        <v>2761</v>
      </c>
      <c r="B143" t="s">
        <v>196</v>
      </c>
    </row>
    <row r="144" spans="1:2">
      <c r="A144" t="s">
        <v>2762</v>
      </c>
      <c r="B144" t="s">
        <v>196</v>
      </c>
    </row>
  </sheetData>
  <autoFilter ref="D1:R57" xr:uid="{1A438A5D-2120-4BD4-8FEA-E278D4A035C3}">
    <filterColumn colId="1">
      <filters>
        <filter val="Dev"/>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2361-CBD6-4FE6-B157-2C547177125E}">
  <sheetPr codeName="Sheet9"/>
  <dimension ref="C2:Q22"/>
  <sheetViews>
    <sheetView zoomScale="130" zoomScaleNormal="130" workbookViewId="0">
      <selection activeCell="G15" sqref="G15"/>
    </sheetView>
  </sheetViews>
  <sheetFormatPr defaultRowHeight="14.5"/>
  <cols>
    <col min="4" max="4" width="25.54296875" customWidth="1"/>
  </cols>
  <sheetData>
    <row r="2" spans="3:17">
      <c r="C2" s="68" t="s">
        <v>147</v>
      </c>
      <c r="D2" s="68" t="s">
        <v>148</v>
      </c>
      <c r="E2" s="68" t="s">
        <v>2699</v>
      </c>
      <c r="F2" s="68" t="s">
        <v>2717</v>
      </c>
      <c r="G2" s="68" t="s">
        <v>2753</v>
      </c>
    </row>
    <row r="3" spans="3:17">
      <c r="C3" s="69">
        <v>1</v>
      </c>
      <c r="D3" s="69" t="s">
        <v>149</v>
      </c>
      <c r="E3" s="69">
        <v>324</v>
      </c>
      <c r="F3" s="69">
        <v>324</v>
      </c>
      <c r="G3" s="69">
        <v>324</v>
      </c>
    </row>
    <row r="4" spans="3:17">
      <c r="C4" s="69">
        <v>2</v>
      </c>
      <c r="D4" s="69" t="s">
        <v>150</v>
      </c>
      <c r="E4" s="69">
        <v>121</v>
      </c>
      <c r="F4" s="69">
        <v>122</v>
      </c>
      <c r="G4" s="69">
        <v>124</v>
      </c>
    </row>
    <row r="5" spans="3:17">
      <c r="C5" s="69">
        <v>3</v>
      </c>
      <c r="D5" s="69" t="s">
        <v>151</v>
      </c>
      <c r="E5" s="69">
        <f>E3-E4</f>
        <v>203</v>
      </c>
      <c r="F5" s="69">
        <f>F3-F4</f>
        <v>202</v>
      </c>
      <c r="G5" s="69">
        <f>G3-G4</f>
        <v>200</v>
      </c>
    </row>
    <row r="6" spans="3:17">
      <c r="C6" s="69">
        <v>3.1</v>
      </c>
      <c r="D6" s="69" t="s">
        <v>152</v>
      </c>
      <c r="E6" s="69">
        <f>E5-SUM(E7:E8)</f>
        <v>199</v>
      </c>
      <c r="F6" s="69">
        <f>F5-SUM(F7:F8)</f>
        <v>198</v>
      </c>
      <c r="G6" s="69">
        <f>G5-SUM(G7:G8)</f>
        <v>194</v>
      </c>
    </row>
    <row r="7" spans="3:17">
      <c r="C7" s="69">
        <v>3.2</v>
      </c>
      <c r="D7" s="69" t="s">
        <v>153</v>
      </c>
      <c r="E7" s="69">
        <v>1</v>
      </c>
      <c r="F7" s="69">
        <v>2</v>
      </c>
      <c r="G7" s="69">
        <v>2</v>
      </c>
      <c r="Q7">
        <v>26</v>
      </c>
    </row>
    <row r="8" spans="3:17">
      <c r="C8" s="69">
        <v>3.3</v>
      </c>
      <c r="D8" s="69" t="s">
        <v>154</v>
      </c>
      <c r="E8" s="69">
        <v>3</v>
      </c>
      <c r="F8" s="69">
        <v>2</v>
      </c>
      <c r="G8" s="69">
        <v>4</v>
      </c>
    </row>
    <row r="11" spans="3:17">
      <c r="C11" s="68" t="s">
        <v>147</v>
      </c>
      <c r="D11" s="68" t="s">
        <v>148</v>
      </c>
      <c r="E11" s="68" t="s">
        <v>2699</v>
      </c>
      <c r="F11" s="68" t="s">
        <v>2717</v>
      </c>
      <c r="G11" s="68" t="s">
        <v>2753</v>
      </c>
    </row>
    <row r="12" spans="3:17">
      <c r="C12" s="69">
        <v>1</v>
      </c>
      <c r="D12" s="69" t="s">
        <v>149</v>
      </c>
      <c r="E12" s="69">
        <v>66</v>
      </c>
      <c r="F12" s="69">
        <v>66</v>
      </c>
      <c r="G12" s="69">
        <v>66</v>
      </c>
    </row>
    <row r="13" spans="3:17">
      <c r="C13" s="69">
        <v>2</v>
      </c>
      <c r="D13" s="69" t="s">
        <v>150</v>
      </c>
      <c r="E13" s="69">
        <v>0</v>
      </c>
      <c r="F13" s="69">
        <v>0</v>
      </c>
      <c r="G13" s="69">
        <v>0</v>
      </c>
    </row>
    <row r="14" spans="3:17">
      <c r="C14" s="69">
        <v>3</v>
      </c>
      <c r="D14" s="69" t="s">
        <v>151</v>
      </c>
      <c r="E14" s="69">
        <f>E12-E13</f>
        <v>66</v>
      </c>
      <c r="F14" s="69">
        <f>F12-F13</f>
        <v>66</v>
      </c>
      <c r="G14" s="69">
        <f>G12-G13</f>
        <v>66</v>
      </c>
    </row>
    <row r="15" spans="3:17">
      <c r="C15" s="69">
        <v>3.1</v>
      </c>
      <c r="D15" s="69" t="s">
        <v>152</v>
      </c>
      <c r="E15" s="69">
        <f>E14-SUM(E16:E17)</f>
        <v>66</v>
      </c>
      <c r="F15" s="69">
        <f>F14-SUM(F16:F17)</f>
        <v>66</v>
      </c>
      <c r="G15" s="69">
        <f>G14-SUM(G16:G17)</f>
        <v>62</v>
      </c>
    </row>
    <row r="16" spans="3:17">
      <c r="C16" s="69">
        <v>3.2</v>
      </c>
      <c r="D16" s="69" t="s">
        <v>153</v>
      </c>
      <c r="E16" s="69">
        <v>0</v>
      </c>
      <c r="F16" s="69">
        <v>0</v>
      </c>
      <c r="G16" s="69">
        <v>4</v>
      </c>
    </row>
    <row r="17" spans="3:7">
      <c r="C17" s="69">
        <v>3.3</v>
      </c>
      <c r="D17" s="69" t="s">
        <v>154</v>
      </c>
      <c r="E17" s="69">
        <v>0</v>
      </c>
      <c r="F17" s="69">
        <v>0</v>
      </c>
      <c r="G17" s="69">
        <v>0</v>
      </c>
    </row>
    <row r="21" spans="3:7">
      <c r="D21" s="143" t="s">
        <v>375</v>
      </c>
    </row>
    <row r="22" spans="3:7">
      <c r="D22" s="143" t="s">
        <v>376</v>
      </c>
    </row>
  </sheetData>
  <phoneticPr fontId="5" type="noConversion"/>
  <hyperlinks>
    <hyperlink ref="D21" r:id="rId1" display="https://jira.honda-ivi.com/secure/Dashboard.jspa?selectPageId=21003" xr:uid="{2A7602AA-7D3A-4862-8817-669C6FCBF062}"/>
    <hyperlink ref="D22" r:id="rId2" display="https://jira.honda-ivi.com/secure/Dashboard.jspa?selectPageId=23541" xr:uid="{865E7C4A-4A0D-4869-A8B3-2A3B6A3A7EAB}"/>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18E7D-5661-4156-A66A-AC1B6EB4A9CF}">
  <sheetPr codeName="Sheet10"/>
  <dimension ref="A1:X40"/>
  <sheetViews>
    <sheetView topLeftCell="C1" zoomScale="130" zoomScaleNormal="130" workbookViewId="0">
      <selection activeCell="G18" sqref="G18"/>
    </sheetView>
  </sheetViews>
  <sheetFormatPr defaultRowHeight="14.5"/>
  <cols>
    <col min="4" max="4" width="25.54296875" customWidth="1"/>
  </cols>
  <sheetData>
    <row r="1" spans="1:7">
      <c r="D1" s="22" t="s">
        <v>146</v>
      </c>
    </row>
    <row r="2" spans="1:7">
      <c r="C2" s="68" t="s">
        <v>147</v>
      </c>
      <c r="D2" s="68" t="s">
        <v>148</v>
      </c>
      <c r="E2" s="68" t="s">
        <v>2699</v>
      </c>
      <c r="F2" s="68" t="s">
        <v>2717</v>
      </c>
      <c r="G2" s="68" t="s">
        <v>2753</v>
      </c>
    </row>
    <row r="3" spans="1:7">
      <c r="A3">
        <v>235</v>
      </c>
      <c r="C3" s="69">
        <v>1</v>
      </c>
      <c r="D3" s="69" t="s">
        <v>149</v>
      </c>
      <c r="E3" s="69">
        <v>525</v>
      </c>
      <c r="F3" s="69">
        <v>550</v>
      </c>
      <c r="G3" s="69">
        <v>564</v>
      </c>
    </row>
    <row r="4" spans="1:7">
      <c r="A4">
        <v>145</v>
      </c>
      <c r="C4" s="69">
        <v>2</v>
      </c>
      <c r="D4" s="69" t="s">
        <v>150</v>
      </c>
      <c r="E4" s="69">
        <v>222</v>
      </c>
      <c r="F4" s="69">
        <v>224</v>
      </c>
      <c r="G4" s="69">
        <v>234</v>
      </c>
    </row>
    <row r="5" spans="1:7">
      <c r="C5" s="69">
        <v>3</v>
      </c>
      <c r="D5" s="69" t="s">
        <v>151</v>
      </c>
      <c r="E5" s="69">
        <f>E3-E4</f>
        <v>303</v>
      </c>
      <c r="F5" s="69">
        <f>F3-F4</f>
        <v>326</v>
      </c>
      <c r="G5" s="69">
        <f>G3-G4</f>
        <v>330</v>
      </c>
    </row>
    <row r="6" spans="1:7">
      <c r="C6" s="69">
        <v>3.1</v>
      </c>
      <c r="D6" s="69" t="s">
        <v>152</v>
      </c>
      <c r="E6" s="69">
        <f>E5-SUM(E7:E8)</f>
        <v>287</v>
      </c>
      <c r="F6" s="69">
        <f>F5-SUM(F7:F8)</f>
        <v>317</v>
      </c>
      <c r="G6" s="69">
        <f>G5-SUM(G7:G8)</f>
        <v>319</v>
      </c>
    </row>
    <row r="7" spans="1:7">
      <c r="C7" s="69">
        <v>3.2</v>
      </c>
      <c r="D7" s="69" t="s">
        <v>153</v>
      </c>
      <c r="E7" s="69">
        <v>11</v>
      </c>
      <c r="F7" s="69">
        <v>4</v>
      </c>
      <c r="G7" s="69">
        <v>8</v>
      </c>
    </row>
    <row r="8" spans="1:7">
      <c r="C8" s="69">
        <v>3.3</v>
      </c>
      <c r="D8" s="69" t="s">
        <v>154</v>
      </c>
      <c r="E8" s="69">
        <v>5</v>
      </c>
      <c r="F8" s="69">
        <v>5</v>
      </c>
      <c r="G8" s="69">
        <v>3</v>
      </c>
    </row>
    <row r="10" spans="1:7">
      <c r="D10" s="70" t="s">
        <v>347</v>
      </c>
    </row>
    <row r="11" spans="1:7">
      <c r="C11" s="68" t="s">
        <v>147</v>
      </c>
      <c r="D11" s="68" t="s">
        <v>148</v>
      </c>
      <c r="E11" s="68" t="s">
        <v>2699</v>
      </c>
      <c r="F11" s="68" t="s">
        <v>2717</v>
      </c>
      <c r="G11" s="68" t="s">
        <v>2753</v>
      </c>
    </row>
    <row r="12" spans="1:7">
      <c r="C12" s="69">
        <v>1</v>
      </c>
      <c r="D12" s="69" t="s">
        <v>149</v>
      </c>
      <c r="E12" s="69">
        <v>0</v>
      </c>
      <c r="F12" s="69">
        <v>0</v>
      </c>
      <c r="G12" s="69">
        <v>0</v>
      </c>
    </row>
    <row r="13" spans="1:7">
      <c r="C13" s="69">
        <v>2</v>
      </c>
      <c r="D13" s="69" t="s">
        <v>150</v>
      </c>
      <c r="E13" s="69">
        <v>0</v>
      </c>
      <c r="F13" s="69">
        <v>0</v>
      </c>
      <c r="G13" s="69">
        <v>0</v>
      </c>
    </row>
    <row r="14" spans="1:7">
      <c r="C14" s="69">
        <v>3</v>
      </c>
      <c r="D14" s="69" t="s">
        <v>151</v>
      </c>
      <c r="E14" s="69">
        <f>E12-E13</f>
        <v>0</v>
      </c>
      <c r="F14" s="69">
        <f>F12-F13</f>
        <v>0</v>
      </c>
      <c r="G14" s="69">
        <f>G12-G13</f>
        <v>0</v>
      </c>
    </row>
    <row r="15" spans="1:7">
      <c r="C15" s="69">
        <v>3.1</v>
      </c>
      <c r="D15" s="69" t="s">
        <v>152</v>
      </c>
      <c r="E15" s="69">
        <f>E14-SUM(E16:E17)</f>
        <v>0</v>
      </c>
      <c r="F15" s="69">
        <f>F14-SUM(F16:F17)</f>
        <v>0</v>
      </c>
      <c r="G15" s="69">
        <f>G14-SUM(G16:G17)</f>
        <v>0</v>
      </c>
    </row>
    <row r="16" spans="1:7">
      <c r="C16" s="69">
        <v>3.2</v>
      </c>
      <c r="D16" s="69" t="s">
        <v>153</v>
      </c>
      <c r="E16" s="69">
        <v>0</v>
      </c>
      <c r="F16" s="69">
        <v>0</v>
      </c>
      <c r="G16" s="69">
        <v>0</v>
      </c>
    </row>
    <row r="17" spans="3:7">
      <c r="C17" s="69">
        <v>3.3</v>
      </c>
      <c r="D17" s="69" t="s">
        <v>154</v>
      </c>
      <c r="E17" s="69">
        <v>0</v>
      </c>
      <c r="F17" s="69">
        <v>0</v>
      </c>
      <c r="G17" s="69">
        <v>0</v>
      </c>
    </row>
    <row r="39" spans="4:24" ht="15" thickBot="1"/>
    <row r="40" spans="4:24" ht="15" thickBot="1">
      <c r="D40" s="71">
        <v>11</v>
      </c>
      <c r="E40" s="71">
        <v>6</v>
      </c>
      <c r="F40" s="71">
        <v>31</v>
      </c>
      <c r="G40" s="71">
        <v>22</v>
      </c>
      <c r="H40" s="71">
        <v>0</v>
      </c>
      <c r="I40" s="71">
        <v>0</v>
      </c>
      <c r="J40" s="71">
        <v>0</v>
      </c>
      <c r="K40" s="71">
        <v>0</v>
      </c>
      <c r="L40" s="71">
        <v>0</v>
      </c>
      <c r="M40" s="71">
        <v>0</v>
      </c>
      <c r="N40" s="71">
        <v>6</v>
      </c>
      <c r="O40" s="71">
        <v>16</v>
      </c>
      <c r="P40" s="71">
        <v>17</v>
      </c>
      <c r="Q40" s="71">
        <v>4</v>
      </c>
      <c r="R40" s="71">
        <v>10</v>
      </c>
      <c r="S40" s="71">
        <v>52</v>
      </c>
      <c r="T40" s="71">
        <v>38</v>
      </c>
      <c r="U40" s="71">
        <v>2</v>
      </c>
      <c r="V40" s="71">
        <v>19</v>
      </c>
      <c r="W40" s="71">
        <v>36</v>
      </c>
      <c r="X40" s="71">
        <v>21</v>
      </c>
    </row>
  </sheetData>
  <phoneticPr fontId="5"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CCF5-E98F-4815-BDA5-293FDD72A7A1}">
  <sheetPr codeName="Sheet11"/>
  <dimension ref="B1:W40"/>
  <sheetViews>
    <sheetView topLeftCell="B1" zoomScale="130" zoomScaleNormal="130" workbookViewId="0">
      <selection activeCell="F18" sqref="F18"/>
    </sheetView>
  </sheetViews>
  <sheetFormatPr defaultRowHeight="14.5"/>
  <cols>
    <col min="3" max="3" width="25.54296875" customWidth="1"/>
  </cols>
  <sheetData>
    <row r="1" spans="2:6">
      <c r="C1" s="83" t="s">
        <v>146</v>
      </c>
    </row>
    <row r="2" spans="2:6">
      <c r="B2" s="68" t="s">
        <v>147</v>
      </c>
      <c r="C2" s="68" t="s">
        <v>148</v>
      </c>
      <c r="D2" s="68" t="s">
        <v>2699</v>
      </c>
      <c r="E2" s="68" t="s">
        <v>2717</v>
      </c>
      <c r="F2" s="68" t="s">
        <v>2753</v>
      </c>
    </row>
    <row r="3" spans="2:6">
      <c r="B3" s="69">
        <v>1</v>
      </c>
      <c r="C3" s="69" t="s">
        <v>149</v>
      </c>
      <c r="D3" s="69">
        <v>137</v>
      </c>
      <c r="E3" s="69">
        <v>137</v>
      </c>
      <c r="F3" s="69">
        <v>175</v>
      </c>
    </row>
    <row r="4" spans="2:6">
      <c r="B4" s="69">
        <v>2</v>
      </c>
      <c r="C4" s="69" t="s">
        <v>150</v>
      </c>
      <c r="D4" s="69">
        <v>25</v>
      </c>
      <c r="E4" s="69">
        <v>33</v>
      </c>
      <c r="F4" s="69">
        <v>36</v>
      </c>
    </row>
    <row r="5" spans="2:6">
      <c r="B5" s="69">
        <v>3</v>
      </c>
      <c r="C5" s="69" t="s">
        <v>151</v>
      </c>
      <c r="D5" s="69">
        <f>D3-D4</f>
        <v>112</v>
      </c>
      <c r="E5" s="69">
        <f>E3-E4</f>
        <v>104</v>
      </c>
      <c r="F5" s="69">
        <f>F3-F4</f>
        <v>139</v>
      </c>
    </row>
    <row r="6" spans="2:6">
      <c r="B6" s="69">
        <v>3.1</v>
      </c>
      <c r="C6" s="69" t="s">
        <v>152</v>
      </c>
      <c r="D6" s="69">
        <f>D5-SUM(D7:D8)</f>
        <v>101</v>
      </c>
      <c r="E6" s="69">
        <f>E5-SUM(E7:E8)</f>
        <v>98</v>
      </c>
      <c r="F6" s="69">
        <f>F5-SUM(F7:F8)</f>
        <v>131</v>
      </c>
    </row>
    <row r="7" spans="2:6">
      <c r="B7" s="69">
        <v>3.2</v>
      </c>
      <c r="C7" s="69" t="s">
        <v>153</v>
      </c>
      <c r="D7" s="69">
        <v>9</v>
      </c>
      <c r="E7" s="69">
        <v>6</v>
      </c>
      <c r="F7" s="69">
        <v>5</v>
      </c>
    </row>
    <row r="8" spans="2:6">
      <c r="B8" s="69">
        <v>3.3</v>
      </c>
      <c r="C8" s="69" t="s">
        <v>154</v>
      </c>
      <c r="D8" s="69">
        <v>2</v>
      </c>
      <c r="E8" s="69">
        <v>0</v>
      </c>
      <c r="F8" s="69">
        <v>3</v>
      </c>
    </row>
    <row r="10" spans="2:6">
      <c r="C10" s="82" t="s">
        <v>2763</v>
      </c>
    </row>
    <row r="11" spans="2:6">
      <c r="B11" s="68" t="s">
        <v>147</v>
      </c>
      <c r="C11" s="68" t="s">
        <v>148</v>
      </c>
      <c r="D11" s="68" t="s">
        <v>2699</v>
      </c>
      <c r="E11" s="68" t="s">
        <v>2717</v>
      </c>
      <c r="F11" s="68" t="s">
        <v>2753</v>
      </c>
    </row>
    <row r="12" spans="2:6">
      <c r="B12" s="69">
        <v>1</v>
      </c>
      <c r="C12" s="69" t="s">
        <v>149</v>
      </c>
      <c r="D12" s="69">
        <v>0</v>
      </c>
      <c r="E12" s="69">
        <v>0</v>
      </c>
      <c r="F12" s="69">
        <v>38</v>
      </c>
    </row>
    <row r="13" spans="2:6">
      <c r="B13" s="69">
        <v>2</v>
      </c>
      <c r="C13" s="69" t="s">
        <v>150</v>
      </c>
      <c r="D13" s="69">
        <v>0</v>
      </c>
      <c r="E13" s="69">
        <v>0</v>
      </c>
      <c r="F13" s="69">
        <v>0</v>
      </c>
    </row>
    <row r="14" spans="2:6">
      <c r="B14" s="69">
        <v>3</v>
      </c>
      <c r="C14" s="69" t="s">
        <v>151</v>
      </c>
      <c r="D14" s="69">
        <f>D12-D13</f>
        <v>0</v>
      </c>
      <c r="E14" s="69">
        <f>E12-E13</f>
        <v>0</v>
      </c>
      <c r="F14" s="69">
        <f>F12-F13</f>
        <v>38</v>
      </c>
    </row>
    <row r="15" spans="2:6">
      <c r="B15" s="69">
        <v>3.1</v>
      </c>
      <c r="C15" s="69" t="s">
        <v>152</v>
      </c>
      <c r="D15" s="69">
        <f>D14-SUM(D16:D17)</f>
        <v>0</v>
      </c>
      <c r="E15" s="69">
        <f>E14-SUM(E16:E17)</f>
        <v>0</v>
      </c>
      <c r="F15" s="69">
        <f>F14-SUM(F16:F17)</f>
        <v>38</v>
      </c>
    </row>
    <row r="16" spans="2:6">
      <c r="B16" s="69">
        <v>3.2</v>
      </c>
      <c r="C16" s="69" t="s">
        <v>153</v>
      </c>
      <c r="D16" s="69">
        <v>0</v>
      </c>
      <c r="E16" s="69">
        <v>0</v>
      </c>
      <c r="F16" s="69">
        <v>0</v>
      </c>
    </row>
    <row r="17" spans="2:6">
      <c r="B17" s="69">
        <v>3.3</v>
      </c>
      <c r="C17" s="69" t="s">
        <v>154</v>
      </c>
      <c r="D17" s="69">
        <v>0</v>
      </c>
      <c r="E17" s="69">
        <v>0</v>
      </c>
      <c r="F17" s="69">
        <v>0</v>
      </c>
    </row>
    <row r="39" spans="3:23" ht="15" thickBot="1"/>
    <row r="40" spans="3:23" ht="15" thickBot="1">
      <c r="C40" s="71">
        <v>11</v>
      </c>
      <c r="D40" s="71">
        <v>6</v>
      </c>
      <c r="E40" s="71">
        <v>31</v>
      </c>
      <c r="F40" s="71">
        <v>22</v>
      </c>
      <c r="G40" s="71">
        <v>0</v>
      </c>
      <c r="H40" s="71">
        <v>0</v>
      </c>
      <c r="I40" s="71">
        <v>0</v>
      </c>
      <c r="J40" s="71">
        <v>0</v>
      </c>
      <c r="K40" s="71">
        <v>0</v>
      </c>
      <c r="L40" s="71">
        <v>0</v>
      </c>
      <c r="M40" s="71">
        <v>6</v>
      </c>
      <c r="N40" s="71">
        <v>16</v>
      </c>
      <c r="O40" s="71">
        <v>17</v>
      </c>
      <c r="P40" s="71">
        <v>4</v>
      </c>
      <c r="Q40" s="71">
        <v>10</v>
      </c>
      <c r="R40" s="71">
        <v>52</v>
      </c>
      <c r="S40" s="71">
        <v>38</v>
      </c>
      <c r="T40" s="71">
        <v>2</v>
      </c>
      <c r="U40" s="71">
        <v>19</v>
      </c>
      <c r="V40" s="71">
        <v>36</v>
      </c>
      <c r="W40" s="71">
        <v>21</v>
      </c>
    </row>
  </sheetData>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6C2B-BD2C-4352-811C-8237897BC4DB}">
  <sheetPr codeName="Sheet12"/>
  <dimension ref="A1:K16"/>
  <sheetViews>
    <sheetView workbookViewId="0">
      <selection activeCell="M35" sqref="M35"/>
    </sheetView>
  </sheetViews>
  <sheetFormatPr defaultRowHeight="14.5"/>
  <cols>
    <col min="2" max="2" width="18.81640625" customWidth="1"/>
  </cols>
  <sheetData>
    <row r="1" spans="1:11">
      <c r="B1" s="269" t="s">
        <v>76</v>
      </c>
      <c r="C1" s="269"/>
      <c r="D1" s="269"/>
      <c r="E1" s="269"/>
      <c r="F1" s="269"/>
      <c r="G1" s="269"/>
      <c r="H1" s="269"/>
      <c r="I1" s="269"/>
      <c r="J1" s="269"/>
      <c r="K1" s="269"/>
    </row>
    <row r="2" spans="1:11">
      <c r="B2" s="269" t="s">
        <v>119</v>
      </c>
      <c r="C2" s="269"/>
      <c r="D2" s="269" t="s">
        <v>121</v>
      </c>
      <c r="E2" s="269"/>
      <c r="F2" s="269"/>
      <c r="G2" s="269"/>
      <c r="H2" s="269"/>
      <c r="I2" s="269"/>
      <c r="J2" s="269"/>
      <c r="K2" s="73" t="s">
        <v>118</v>
      </c>
    </row>
    <row r="3" spans="1:11">
      <c r="A3" s="270" t="s">
        <v>0</v>
      </c>
      <c r="B3" s="270" t="s">
        <v>0</v>
      </c>
      <c r="C3" s="270" t="s">
        <v>155</v>
      </c>
      <c r="D3" s="270" t="s">
        <v>120</v>
      </c>
      <c r="E3" s="271" t="s">
        <v>117</v>
      </c>
      <c r="F3" s="272"/>
      <c r="G3" s="273"/>
      <c r="H3" s="271" t="s">
        <v>86</v>
      </c>
      <c r="I3" s="272"/>
      <c r="J3" s="273"/>
      <c r="K3" s="74" t="s">
        <v>117</v>
      </c>
    </row>
    <row r="4" spans="1:11" ht="29">
      <c r="A4" s="270"/>
      <c r="B4" s="270"/>
      <c r="C4" s="270"/>
      <c r="D4" s="270"/>
      <c r="E4" s="74" t="s">
        <v>156</v>
      </c>
      <c r="F4" s="74" t="s">
        <v>157</v>
      </c>
      <c r="G4" s="75" t="s">
        <v>158</v>
      </c>
      <c r="H4" s="74" t="s">
        <v>156</v>
      </c>
      <c r="I4" s="74" t="s">
        <v>157</v>
      </c>
      <c r="J4" s="75" t="s">
        <v>159</v>
      </c>
      <c r="K4" s="75" t="s">
        <v>160</v>
      </c>
    </row>
    <row r="5" spans="1:11">
      <c r="A5" t="s">
        <v>5</v>
      </c>
      <c r="B5" s="76" t="s">
        <v>115</v>
      </c>
      <c r="C5" s="77">
        <v>45734</v>
      </c>
      <c r="D5" s="78">
        <v>490</v>
      </c>
      <c r="E5" s="78">
        <v>221</v>
      </c>
      <c r="F5" s="78">
        <f>G5-E5</f>
        <v>269</v>
      </c>
      <c r="G5" s="78">
        <v>490</v>
      </c>
      <c r="H5" s="78">
        <v>0</v>
      </c>
      <c r="I5" s="78">
        <f t="shared" ref="I5:I15" si="0">J5-H5</f>
        <v>0</v>
      </c>
      <c r="J5" s="78">
        <f t="shared" ref="J5:J9" si="1">D5-G5</f>
        <v>0</v>
      </c>
      <c r="K5" s="79">
        <f>G5/D5</f>
        <v>1</v>
      </c>
    </row>
    <row r="6" spans="1:11">
      <c r="A6" t="s">
        <v>7</v>
      </c>
      <c r="B6" s="76" t="s">
        <v>129</v>
      </c>
      <c r="C6" s="77">
        <v>45742</v>
      </c>
      <c r="D6" s="78">
        <v>490</v>
      </c>
      <c r="E6" s="78">
        <v>221</v>
      </c>
      <c r="F6" s="78">
        <f t="shared" ref="F6:F15" si="2">G6-E6</f>
        <v>269</v>
      </c>
      <c r="G6" s="78">
        <v>490</v>
      </c>
      <c r="H6" s="78">
        <v>0</v>
      </c>
      <c r="I6" s="78">
        <f t="shared" si="0"/>
        <v>0</v>
      </c>
      <c r="J6" s="78">
        <f t="shared" si="1"/>
        <v>0</v>
      </c>
      <c r="K6" s="79">
        <f t="shared" ref="K6:K9" si="3">G6/D6</f>
        <v>1</v>
      </c>
    </row>
    <row r="7" spans="1:11">
      <c r="A7" t="s">
        <v>5</v>
      </c>
      <c r="B7" s="76" t="s">
        <v>115</v>
      </c>
      <c r="C7" s="77">
        <v>45765</v>
      </c>
      <c r="D7" s="78">
        <v>12736</v>
      </c>
      <c r="E7" s="78">
        <v>6720</v>
      </c>
      <c r="F7" s="78">
        <f t="shared" si="2"/>
        <v>6016</v>
      </c>
      <c r="G7" s="78">
        <v>12736</v>
      </c>
      <c r="H7" s="78">
        <v>0</v>
      </c>
      <c r="I7" s="78">
        <f t="shared" si="0"/>
        <v>0</v>
      </c>
      <c r="J7" s="78">
        <f t="shared" si="1"/>
        <v>0</v>
      </c>
      <c r="K7" s="79">
        <f t="shared" si="3"/>
        <v>1</v>
      </c>
    </row>
    <row r="8" spans="1:11">
      <c r="A8" t="s">
        <v>8</v>
      </c>
      <c r="B8" s="76" t="s">
        <v>114</v>
      </c>
      <c r="C8" s="77">
        <v>45790</v>
      </c>
      <c r="D8" s="78">
        <v>12000</v>
      </c>
      <c r="E8" s="78">
        <v>6399</v>
      </c>
      <c r="F8" s="78">
        <f t="shared" si="2"/>
        <v>5601</v>
      </c>
      <c r="G8" s="78">
        <v>12000</v>
      </c>
      <c r="H8" s="78">
        <v>0</v>
      </c>
      <c r="I8" s="78">
        <f t="shared" si="0"/>
        <v>0</v>
      </c>
      <c r="J8" s="78">
        <f t="shared" si="1"/>
        <v>0</v>
      </c>
      <c r="K8" s="79">
        <f t="shared" si="3"/>
        <v>1</v>
      </c>
    </row>
    <row r="9" spans="1:11">
      <c r="A9" t="s">
        <v>9</v>
      </c>
      <c r="B9" s="76" t="s">
        <v>113</v>
      </c>
      <c r="C9" s="77">
        <v>45814</v>
      </c>
      <c r="D9" s="78">
        <v>4022</v>
      </c>
      <c r="E9" s="78">
        <v>2399</v>
      </c>
      <c r="F9" s="78">
        <f t="shared" si="2"/>
        <v>1623</v>
      </c>
      <c r="G9" s="78">
        <v>4022</v>
      </c>
      <c r="H9" s="78">
        <v>0</v>
      </c>
      <c r="I9" s="78">
        <f t="shared" si="0"/>
        <v>0</v>
      </c>
      <c r="J9" s="78">
        <f t="shared" si="1"/>
        <v>0</v>
      </c>
      <c r="K9" s="79">
        <f t="shared" si="3"/>
        <v>1</v>
      </c>
    </row>
    <row r="10" spans="1:11">
      <c r="A10" t="s">
        <v>10</v>
      </c>
      <c r="B10" s="76" t="s">
        <v>107</v>
      </c>
      <c r="C10" s="77">
        <v>45833</v>
      </c>
      <c r="D10" s="78">
        <v>14002</v>
      </c>
      <c r="E10" s="78">
        <v>6408</v>
      </c>
      <c r="F10" s="78">
        <f t="shared" si="2"/>
        <v>4382</v>
      </c>
      <c r="G10" s="78">
        <v>10790</v>
      </c>
      <c r="H10" s="78">
        <v>1832</v>
      </c>
      <c r="I10" s="78">
        <f t="shared" si="0"/>
        <v>1380</v>
      </c>
      <c r="J10" s="78">
        <f>D10-G10</f>
        <v>3212</v>
      </c>
      <c r="K10" s="79">
        <f>G10/D10</f>
        <v>0.77060419940008573</v>
      </c>
    </row>
    <row r="11" spans="1:11">
      <c r="A11" t="s">
        <v>12</v>
      </c>
      <c r="B11" s="76" t="s">
        <v>112</v>
      </c>
      <c r="C11" s="77">
        <v>45840</v>
      </c>
      <c r="D11" s="78">
        <v>4020</v>
      </c>
      <c r="E11" s="22">
        <v>2397</v>
      </c>
      <c r="F11" s="78">
        <f t="shared" si="2"/>
        <v>1623</v>
      </c>
      <c r="G11" s="78">
        <v>4020</v>
      </c>
      <c r="H11" s="78">
        <v>0</v>
      </c>
      <c r="I11" s="78">
        <f t="shared" si="0"/>
        <v>0</v>
      </c>
      <c r="J11" s="78">
        <f t="shared" ref="J11:J15" si="4">D11-G11</f>
        <v>0</v>
      </c>
      <c r="K11" s="79">
        <f>G11/D11</f>
        <v>1</v>
      </c>
    </row>
    <row r="12" spans="1:11">
      <c r="A12" t="s">
        <v>13</v>
      </c>
      <c r="B12" s="76" t="s">
        <v>108</v>
      </c>
      <c r="C12" s="77">
        <v>45863</v>
      </c>
      <c r="D12" s="78">
        <v>14002</v>
      </c>
      <c r="E12" s="78">
        <v>6028</v>
      </c>
      <c r="F12" s="78">
        <f t="shared" si="2"/>
        <v>4474</v>
      </c>
      <c r="G12" s="78">
        <v>10502</v>
      </c>
      <c r="H12" s="78">
        <v>2388</v>
      </c>
      <c r="I12" s="78">
        <f t="shared" si="0"/>
        <v>1112</v>
      </c>
      <c r="J12" s="78">
        <f t="shared" si="4"/>
        <v>3500</v>
      </c>
      <c r="K12" s="79">
        <f>G12/D12</f>
        <v>0.75003570918440221</v>
      </c>
    </row>
    <row r="13" spans="1:11">
      <c r="A13" t="s">
        <v>16</v>
      </c>
      <c r="B13" s="76" t="s">
        <v>109</v>
      </c>
      <c r="C13" s="77">
        <v>45868</v>
      </c>
      <c r="D13" s="78">
        <v>5616</v>
      </c>
      <c r="E13" s="78">
        <v>2396</v>
      </c>
      <c r="F13" s="78">
        <f t="shared" si="2"/>
        <v>1620</v>
      </c>
      <c r="G13" s="78">
        <v>4016</v>
      </c>
      <c r="H13" s="78">
        <v>918</v>
      </c>
      <c r="I13" s="78">
        <f t="shared" si="0"/>
        <v>682</v>
      </c>
      <c r="J13" s="78">
        <f t="shared" si="4"/>
        <v>1600</v>
      </c>
      <c r="K13" s="79">
        <f>G13/D13</f>
        <v>0.71509971509971515</v>
      </c>
    </row>
    <row r="14" spans="1:11">
      <c r="A14" t="s">
        <v>59</v>
      </c>
      <c r="B14" s="76" t="s">
        <v>110</v>
      </c>
      <c r="C14" s="77">
        <v>45890</v>
      </c>
      <c r="D14" s="78">
        <v>14002</v>
      </c>
      <c r="E14" s="78">
        <v>5631</v>
      </c>
      <c r="F14" s="78">
        <f t="shared" si="2"/>
        <v>3847</v>
      </c>
      <c r="G14" s="78">
        <v>9478</v>
      </c>
      <c r="H14" s="78">
        <v>2785</v>
      </c>
      <c r="I14" s="78">
        <f t="shared" si="0"/>
        <v>1739</v>
      </c>
      <c r="J14" s="78">
        <f t="shared" si="4"/>
        <v>4524</v>
      </c>
      <c r="K14" s="79">
        <f>G14/D14</f>
        <v>0.67690329952863881</v>
      </c>
    </row>
    <row r="15" spans="1:11">
      <c r="A15" t="s">
        <v>69</v>
      </c>
      <c r="B15" s="76" t="s">
        <v>111</v>
      </c>
      <c r="C15" s="77">
        <v>45919</v>
      </c>
      <c r="D15" s="78">
        <v>6016</v>
      </c>
      <c r="E15" s="78">
        <v>2377</v>
      </c>
      <c r="F15" s="78">
        <f t="shared" si="2"/>
        <v>1639</v>
      </c>
      <c r="G15" s="78">
        <v>4016</v>
      </c>
      <c r="H15" s="78">
        <v>1135</v>
      </c>
      <c r="I15" s="78">
        <f t="shared" si="0"/>
        <v>865</v>
      </c>
      <c r="J15" s="78">
        <f t="shared" si="4"/>
        <v>2000</v>
      </c>
      <c r="K15" s="79">
        <f t="shared" ref="K15" si="5">G15/D15</f>
        <v>0.66755319148936165</v>
      </c>
    </row>
    <row r="16" spans="1:11">
      <c r="B16" s="80" t="s">
        <v>35</v>
      </c>
      <c r="C16" s="80"/>
      <c r="D16" s="81">
        <f>SUM(D5:D15)</f>
        <v>87396</v>
      </c>
      <c r="E16" s="81">
        <f t="shared" ref="E16:J16" si="6">SUM(E5:E15)</f>
        <v>41197</v>
      </c>
      <c r="F16" s="81">
        <f t="shared" si="6"/>
        <v>31363</v>
      </c>
      <c r="G16" s="81">
        <f t="shared" si="6"/>
        <v>72560</v>
      </c>
      <c r="H16" s="81">
        <f t="shared" si="6"/>
        <v>9058</v>
      </c>
      <c r="I16" s="81">
        <f t="shared" si="6"/>
        <v>5778</v>
      </c>
      <c r="J16" s="81">
        <f t="shared" si="6"/>
        <v>14836</v>
      </c>
      <c r="K16" s="81"/>
    </row>
  </sheetData>
  <mergeCells count="9">
    <mergeCell ref="B1:K1"/>
    <mergeCell ref="B2:C2"/>
    <mergeCell ref="D2:J2"/>
    <mergeCell ref="A3:A4"/>
    <mergeCell ref="B3:B4"/>
    <mergeCell ref="C3:C4"/>
    <mergeCell ref="D3:D4"/>
    <mergeCell ref="E3:G3"/>
    <mergeCell ref="H3:J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288C-6CCF-45DA-A567-BC095E254974}">
  <dimension ref="A1:AB47"/>
  <sheetViews>
    <sheetView topLeftCell="E1" zoomScale="115" zoomScaleNormal="115" workbookViewId="0">
      <selection activeCell="P1" sqref="P1"/>
    </sheetView>
  </sheetViews>
  <sheetFormatPr defaultRowHeight="14.5"/>
  <cols>
    <col min="1" max="1" width="15.26953125" bestFit="1" customWidth="1"/>
    <col min="2" max="2" width="15.81640625" bestFit="1" customWidth="1"/>
    <col min="3" max="6" width="7.26953125" bestFit="1" customWidth="1"/>
    <col min="7" max="7" width="10.36328125" bestFit="1" customWidth="1"/>
    <col min="8" max="8" width="6.6328125" bestFit="1" customWidth="1"/>
    <col min="9" max="9" width="9.81640625" bestFit="1" customWidth="1"/>
    <col min="10" max="10" width="7.1796875" bestFit="1" customWidth="1"/>
    <col min="11" max="11" width="10.6328125" bestFit="1" customWidth="1"/>
    <col min="12" max="13" width="15.26953125" bestFit="1" customWidth="1"/>
    <col min="14" max="14" width="21.1796875" customWidth="1"/>
    <col min="15" max="15" width="15.26953125" bestFit="1" customWidth="1"/>
    <col min="16" max="16" width="19.6328125" bestFit="1" customWidth="1"/>
    <col min="17" max="17" width="15.6328125" bestFit="1" customWidth="1"/>
    <col min="18" max="18" width="19.6328125" bestFit="1" customWidth="1"/>
    <col min="19" max="19" width="14.26953125" bestFit="1" customWidth="1"/>
    <col min="20" max="20" width="13.26953125" bestFit="1" customWidth="1"/>
    <col min="21" max="21" width="14.26953125" bestFit="1" customWidth="1"/>
    <col min="22" max="22" width="13.26953125" bestFit="1" customWidth="1"/>
    <col min="23" max="50" width="14.26953125" bestFit="1" customWidth="1"/>
    <col min="51" max="67" width="15.26953125" bestFit="1" customWidth="1"/>
    <col min="68" max="85" width="14.26953125" bestFit="1" customWidth="1"/>
    <col min="86" max="88" width="13.26953125" bestFit="1" customWidth="1"/>
    <col min="89" max="93" width="14.26953125" bestFit="1" customWidth="1"/>
    <col min="94" max="101" width="13.26953125" bestFit="1" customWidth="1"/>
    <col min="102" max="102" width="12.1796875" bestFit="1" customWidth="1"/>
    <col min="103" max="111" width="13.26953125" bestFit="1" customWidth="1"/>
    <col min="112" max="140" width="14.26953125" bestFit="1" customWidth="1"/>
    <col min="141" max="141" width="13.26953125" bestFit="1" customWidth="1"/>
    <col min="142" max="150" width="14.26953125" bestFit="1" customWidth="1"/>
    <col min="151" max="151" width="13.26953125" bestFit="1" customWidth="1"/>
    <col min="152" max="156" width="14.26953125" bestFit="1" customWidth="1"/>
    <col min="157" max="158" width="13.26953125" bestFit="1" customWidth="1"/>
    <col min="159" max="166" width="14.26953125" bestFit="1" customWidth="1"/>
    <col min="167" max="167" width="13.26953125" bestFit="1" customWidth="1"/>
    <col min="168" max="175" width="14.26953125" bestFit="1" customWidth="1"/>
    <col min="176" max="177" width="13.26953125" bestFit="1" customWidth="1"/>
    <col min="178" max="180" width="14.26953125" bestFit="1" customWidth="1"/>
    <col min="181" max="187" width="13.26953125" bestFit="1" customWidth="1"/>
    <col min="188" max="192" width="14.26953125" bestFit="1" customWidth="1"/>
    <col min="193" max="193" width="13.26953125" bestFit="1" customWidth="1"/>
    <col min="194" max="200" width="14.26953125" bestFit="1" customWidth="1"/>
    <col min="201" max="201" width="13.26953125" bestFit="1" customWidth="1"/>
    <col min="202" max="208" width="14.26953125" bestFit="1" customWidth="1"/>
    <col min="209" max="213" width="13.26953125" bestFit="1" customWidth="1"/>
    <col min="214" max="215" width="14.26953125" bestFit="1" customWidth="1"/>
    <col min="216" max="216" width="13.26953125" bestFit="1" customWidth="1"/>
    <col min="217" max="217" width="14.26953125" bestFit="1" customWidth="1"/>
    <col min="218" max="218" width="13.26953125" bestFit="1" customWidth="1"/>
    <col min="219" max="226" width="14.26953125" bestFit="1" customWidth="1"/>
    <col min="227" max="227" width="13.26953125" bestFit="1" customWidth="1"/>
    <col min="228" max="231" width="14.26953125" bestFit="1" customWidth="1"/>
    <col min="232" max="232" width="13.26953125" bestFit="1" customWidth="1"/>
    <col min="233" max="234" width="14.26953125" bestFit="1" customWidth="1"/>
    <col min="235" max="236" width="13.26953125" bestFit="1" customWidth="1"/>
    <col min="237" max="238" width="14.26953125" bestFit="1" customWidth="1"/>
    <col min="239" max="240" width="13.26953125" bestFit="1" customWidth="1"/>
    <col min="241" max="247" width="14.26953125" bestFit="1" customWidth="1"/>
    <col min="248" max="263" width="13.26953125" bestFit="1" customWidth="1"/>
    <col min="264" max="308" width="14.26953125" bestFit="1" customWidth="1"/>
    <col min="309" max="309" width="13.26953125" bestFit="1" customWidth="1"/>
    <col min="310" max="330" width="14.26953125" bestFit="1" customWidth="1"/>
    <col min="331" max="345" width="13.26953125" bestFit="1" customWidth="1"/>
    <col min="346" max="412" width="14.26953125" bestFit="1" customWidth="1"/>
    <col min="413" max="417" width="13.26953125" bestFit="1" customWidth="1"/>
    <col min="418" max="447" width="14.26953125" bestFit="1" customWidth="1"/>
    <col min="448" max="448" width="13.26953125" bestFit="1" customWidth="1"/>
    <col min="449" max="463" width="14.26953125" bestFit="1" customWidth="1"/>
    <col min="464" max="464" width="13.26953125" bestFit="1" customWidth="1"/>
    <col min="465" max="471" width="14.26953125" bestFit="1" customWidth="1"/>
    <col min="472" max="472" width="13.26953125" bestFit="1" customWidth="1"/>
    <col min="473" max="510" width="14.26953125" bestFit="1" customWidth="1"/>
    <col min="511" max="515" width="15.26953125" bestFit="1" customWidth="1"/>
    <col min="516" max="516" width="14.26953125" bestFit="1" customWidth="1"/>
    <col min="517" max="550" width="15.26953125" bestFit="1" customWidth="1"/>
    <col min="551" max="551" width="14.26953125" bestFit="1" customWidth="1"/>
    <col min="552" max="574" width="15.26953125" bestFit="1" customWidth="1"/>
    <col min="575" max="575" width="9.26953125" bestFit="1" customWidth="1"/>
    <col min="576" max="576" width="13.26953125" bestFit="1" customWidth="1"/>
    <col min="577" max="589" width="14.26953125" bestFit="1" customWidth="1"/>
    <col min="590" max="590" width="13.26953125" bestFit="1" customWidth="1"/>
    <col min="591" max="597" width="14.26953125" bestFit="1" customWidth="1"/>
    <col min="598" max="626" width="15.26953125" bestFit="1" customWidth="1"/>
    <col min="627" max="628" width="14.26953125" bestFit="1" customWidth="1"/>
    <col min="629" max="666" width="15.26953125" bestFit="1" customWidth="1"/>
    <col min="667" max="671" width="14.26953125" bestFit="1" customWidth="1"/>
    <col min="672" max="679" width="15.26953125" bestFit="1" customWidth="1"/>
    <col min="680" max="680" width="14.26953125" bestFit="1" customWidth="1"/>
    <col min="681" max="701" width="15.26953125" bestFit="1" customWidth="1"/>
    <col min="702" max="722" width="13.26953125" bestFit="1" customWidth="1"/>
    <col min="723" max="744" width="14.26953125" bestFit="1" customWidth="1"/>
    <col min="745" max="745" width="13.26953125" bestFit="1" customWidth="1"/>
    <col min="746" max="758" width="14.26953125" bestFit="1" customWidth="1"/>
    <col min="759" max="772" width="13.26953125" bestFit="1" customWidth="1"/>
    <col min="773" max="774" width="12.1796875" bestFit="1" customWidth="1"/>
    <col min="775" max="786" width="13.26953125" bestFit="1" customWidth="1"/>
    <col min="787" max="814" width="14.26953125" bestFit="1" customWidth="1"/>
    <col min="815" max="816" width="13.26953125" bestFit="1" customWidth="1"/>
    <col min="817" max="860" width="14.26953125" bestFit="1" customWidth="1"/>
    <col min="861" max="861" width="13.26953125" bestFit="1" customWidth="1"/>
    <col min="862" max="891" width="14.26953125" bestFit="1" customWidth="1"/>
    <col min="892" max="892" width="6.90625" bestFit="1" customWidth="1"/>
    <col min="893" max="893" width="10.7265625" bestFit="1" customWidth="1"/>
  </cols>
  <sheetData>
    <row r="1" spans="1:28">
      <c r="A1" s="177" t="s">
        <v>2660</v>
      </c>
      <c r="B1" t="s">
        <v>2681</v>
      </c>
      <c r="D1" s="183" t="s">
        <v>2656</v>
      </c>
    </row>
    <row r="2" spans="1:28">
      <c r="A2" s="177" t="s">
        <v>424</v>
      </c>
      <c r="B2" t="s">
        <v>2681</v>
      </c>
    </row>
    <row r="4" spans="1:28">
      <c r="A4" s="177" t="s">
        <v>2651</v>
      </c>
      <c r="B4" s="177" t="s">
        <v>2645</v>
      </c>
    </row>
    <row r="5" spans="1:28">
      <c r="B5" t="s">
        <v>2646</v>
      </c>
      <c r="C5" t="s">
        <v>2647</v>
      </c>
      <c r="D5" t="s">
        <v>2648</v>
      </c>
      <c r="E5" t="s">
        <v>2649</v>
      </c>
      <c r="F5" t="s">
        <v>2650</v>
      </c>
      <c r="G5" t="s">
        <v>2644</v>
      </c>
      <c r="P5" t="s">
        <v>2684</v>
      </c>
    </row>
    <row r="6" spans="1:28">
      <c r="O6" t="s">
        <v>2682</v>
      </c>
      <c r="P6" t="s">
        <v>2683</v>
      </c>
    </row>
    <row r="7" spans="1:28">
      <c r="U7" t="s">
        <v>2692</v>
      </c>
      <c r="X7" t="s">
        <v>1965</v>
      </c>
      <c r="AA7" t="s">
        <v>1965</v>
      </c>
    </row>
    <row r="8" spans="1:28">
      <c r="A8" s="177" t="s">
        <v>2642</v>
      </c>
      <c r="N8" s="187" t="s">
        <v>163</v>
      </c>
      <c r="O8" s="187"/>
      <c r="P8" s="187" t="s">
        <v>2652</v>
      </c>
      <c r="R8" s="194" t="s">
        <v>2677</v>
      </c>
      <c r="S8" s="194" t="s">
        <v>2691</v>
      </c>
      <c r="U8" s="194" t="s">
        <v>2674</v>
      </c>
      <c r="V8" s="194" t="s">
        <v>2691</v>
      </c>
      <c r="X8" s="194" t="s">
        <v>2671</v>
      </c>
      <c r="Y8" s="194" t="s">
        <v>2691</v>
      </c>
      <c r="AA8" s="194" t="s">
        <v>2666</v>
      </c>
      <c r="AB8" s="194" t="s">
        <v>2691</v>
      </c>
    </row>
    <row r="9" spans="1:28">
      <c r="A9" s="178" t="s">
        <v>467</v>
      </c>
      <c r="E9">
        <v>39</v>
      </c>
      <c r="F9">
        <v>20</v>
      </c>
      <c r="G9">
        <v>59</v>
      </c>
      <c r="N9" s="21" t="s">
        <v>467</v>
      </c>
      <c r="O9" s="21">
        <v>59</v>
      </c>
      <c r="P9" s="21">
        <v>59</v>
      </c>
      <c r="R9" s="195" t="s">
        <v>436</v>
      </c>
      <c r="S9" s="21">
        <v>1</v>
      </c>
      <c r="U9" s="196" t="s">
        <v>508</v>
      </c>
      <c r="V9" s="188">
        <v>25</v>
      </c>
      <c r="X9" s="196" t="s">
        <v>519</v>
      </c>
      <c r="Y9" s="188">
        <v>87</v>
      </c>
      <c r="AA9" s="196" t="s">
        <v>559</v>
      </c>
      <c r="AB9" s="188">
        <v>14</v>
      </c>
    </row>
    <row r="10" spans="1:28">
      <c r="A10" s="178" t="s">
        <v>532</v>
      </c>
      <c r="E10">
        <v>42</v>
      </c>
      <c r="F10">
        <v>11</v>
      </c>
      <c r="G10">
        <v>53</v>
      </c>
      <c r="N10" s="21" t="s">
        <v>532</v>
      </c>
      <c r="O10" s="21">
        <v>53</v>
      </c>
      <c r="P10" s="21">
        <v>53</v>
      </c>
      <c r="R10" s="195" t="s">
        <v>525</v>
      </c>
      <c r="S10" s="21">
        <v>1</v>
      </c>
      <c r="U10" s="196" t="s">
        <v>474</v>
      </c>
      <c r="V10" s="188">
        <v>20</v>
      </c>
      <c r="X10" s="196" t="s">
        <v>503</v>
      </c>
      <c r="Y10" s="188">
        <v>70</v>
      </c>
      <c r="AA10" s="196" t="s">
        <v>532</v>
      </c>
      <c r="AB10" s="188">
        <v>8</v>
      </c>
    </row>
    <row r="11" spans="1:28">
      <c r="A11" s="178" t="s">
        <v>496</v>
      </c>
      <c r="D11">
        <v>5</v>
      </c>
      <c r="E11">
        <v>48</v>
      </c>
      <c r="F11">
        <v>13</v>
      </c>
      <c r="G11">
        <v>66</v>
      </c>
      <c r="N11" s="21" t="s">
        <v>496</v>
      </c>
      <c r="O11" s="21">
        <v>66</v>
      </c>
      <c r="P11" s="21">
        <v>61</v>
      </c>
      <c r="U11" s="196" t="s">
        <v>559</v>
      </c>
      <c r="V11" s="188">
        <v>19</v>
      </c>
      <c r="X11" s="196" t="s">
        <v>559</v>
      </c>
      <c r="Y11" s="188">
        <v>62</v>
      </c>
      <c r="AA11" s="196" t="s">
        <v>519</v>
      </c>
      <c r="AB11" s="188">
        <v>8</v>
      </c>
    </row>
    <row r="12" spans="1:28">
      <c r="A12" s="178" t="s">
        <v>481</v>
      </c>
      <c r="C12">
        <v>1</v>
      </c>
      <c r="D12">
        <v>5</v>
      </c>
      <c r="E12">
        <v>26</v>
      </c>
      <c r="F12">
        <v>7</v>
      </c>
      <c r="G12">
        <v>39</v>
      </c>
      <c r="N12" s="21" t="s">
        <v>481</v>
      </c>
      <c r="O12" s="21">
        <v>39</v>
      </c>
      <c r="P12" s="21">
        <v>32</v>
      </c>
      <c r="U12" s="196" t="s">
        <v>645</v>
      </c>
      <c r="V12" s="188">
        <v>9</v>
      </c>
      <c r="X12" s="196" t="s">
        <v>496</v>
      </c>
      <c r="Y12" s="188">
        <v>55</v>
      </c>
      <c r="AA12" s="196" t="s">
        <v>503</v>
      </c>
      <c r="AB12" s="188">
        <v>7</v>
      </c>
    </row>
    <row r="13" spans="1:28">
      <c r="A13" s="178" t="s">
        <v>452</v>
      </c>
      <c r="D13">
        <v>1</v>
      </c>
      <c r="E13">
        <v>27</v>
      </c>
      <c r="F13">
        <v>2</v>
      </c>
      <c r="G13">
        <v>30</v>
      </c>
      <c r="N13" s="21" t="s">
        <v>452</v>
      </c>
      <c r="O13" s="21">
        <v>30</v>
      </c>
      <c r="P13" s="21">
        <v>28</v>
      </c>
      <c r="U13" s="196" t="s">
        <v>436</v>
      </c>
      <c r="V13" s="188">
        <v>9</v>
      </c>
      <c r="X13" s="196" t="s">
        <v>436</v>
      </c>
      <c r="Y13" s="188">
        <v>54</v>
      </c>
      <c r="AA13" s="196" t="s">
        <v>467</v>
      </c>
      <c r="AB13" s="188">
        <v>6</v>
      </c>
    </row>
    <row r="14" spans="1:28">
      <c r="A14" s="178" t="s">
        <v>519</v>
      </c>
      <c r="D14">
        <v>1</v>
      </c>
      <c r="E14">
        <v>80</v>
      </c>
      <c r="F14">
        <v>19</v>
      </c>
      <c r="G14">
        <v>100</v>
      </c>
      <c r="N14" s="21" t="s">
        <v>519</v>
      </c>
      <c r="O14" s="21">
        <v>100</v>
      </c>
      <c r="P14" s="21">
        <v>95</v>
      </c>
      <c r="U14" s="195" t="s">
        <v>481</v>
      </c>
      <c r="V14" s="21">
        <v>7</v>
      </c>
      <c r="X14" s="195" t="s">
        <v>467</v>
      </c>
      <c r="Y14" s="21">
        <v>53</v>
      </c>
      <c r="AA14" s="195" t="s">
        <v>496</v>
      </c>
      <c r="AB14" s="21">
        <v>6</v>
      </c>
    </row>
    <row r="15" spans="1:28">
      <c r="A15" s="178" t="s">
        <v>503</v>
      </c>
      <c r="D15">
        <v>2</v>
      </c>
      <c r="E15">
        <v>62</v>
      </c>
      <c r="F15">
        <v>17</v>
      </c>
      <c r="G15">
        <v>81</v>
      </c>
      <c r="N15" s="21" t="s">
        <v>503</v>
      </c>
      <c r="O15" s="21">
        <v>81</v>
      </c>
      <c r="P15" s="21">
        <v>77</v>
      </c>
      <c r="U15" s="195" t="s">
        <v>452</v>
      </c>
      <c r="V15" s="21">
        <v>6</v>
      </c>
      <c r="X15" s="195" t="s">
        <v>532</v>
      </c>
      <c r="Y15" s="21">
        <v>45</v>
      </c>
      <c r="AA15" s="195" t="s">
        <v>436</v>
      </c>
      <c r="AB15" s="21">
        <v>5</v>
      </c>
    </row>
    <row r="16" spans="1:28">
      <c r="A16" s="178" t="s">
        <v>645</v>
      </c>
      <c r="D16">
        <v>1</v>
      </c>
      <c r="E16">
        <v>31</v>
      </c>
      <c r="F16">
        <v>3</v>
      </c>
      <c r="G16">
        <v>35</v>
      </c>
      <c r="N16" s="21" t="s">
        <v>645</v>
      </c>
      <c r="O16" s="21">
        <v>35</v>
      </c>
      <c r="P16" s="21">
        <v>31</v>
      </c>
      <c r="U16" s="195" t="s">
        <v>496</v>
      </c>
      <c r="V16" s="21">
        <v>5</v>
      </c>
      <c r="X16" s="195" t="s">
        <v>474</v>
      </c>
      <c r="Y16" s="21">
        <v>35</v>
      </c>
      <c r="AA16" s="195" t="s">
        <v>481</v>
      </c>
      <c r="AB16" s="21">
        <v>4</v>
      </c>
    </row>
    <row r="17" spans="1:28">
      <c r="A17" s="178" t="s">
        <v>559</v>
      </c>
      <c r="C17">
        <v>3</v>
      </c>
      <c r="D17">
        <v>10</v>
      </c>
      <c r="E17">
        <v>49</v>
      </c>
      <c r="F17">
        <v>33</v>
      </c>
      <c r="G17">
        <v>95</v>
      </c>
      <c r="N17" s="21" t="s">
        <v>559</v>
      </c>
      <c r="O17" s="21">
        <v>95</v>
      </c>
      <c r="P17" s="21">
        <v>82</v>
      </c>
      <c r="U17" s="195" t="s">
        <v>519</v>
      </c>
      <c r="V17" s="21">
        <v>5</v>
      </c>
      <c r="X17" s="195" t="s">
        <v>549</v>
      </c>
      <c r="Y17" s="21">
        <v>33</v>
      </c>
      <c r="AA17" s="195" t="s">
        <v>645</v>
      </c>
      <c r="AB17" s="21">
        <v>4</v>
      </c>
    </row>
    <row r="18" spans="1:28">
      <c r="A18" s="178" t="s">
        <v>556</v>
      </c>
      <c r="E18">
        <v>9</v>
      </c>
      <c r="F18">
        <v>15</v>
      </c>
      <c r="G18">
        <v>24</v>
      </c>
      <c r="N18" s="21" t="s">
        <v>556</v>
      </c>
      <c r="O18" s="21">
        <v>24</v>
      </c>
      <c r="P18" s="21">
        <v>24</v>
      </c>
      <c r="U18" s="195" t="s">
        <v>503</v>
      </c>
      <c r="V18" s="21">
        <v>4</v>
      </c>
      <c r="X18" s="195" t="s">
        <v>525</v>
      </c>
      <c r="Y18" s="21">
        <v>30</v>
      </c>
      <c r="AA18" s="195" t="s">
        <v>508</v>
      </c>
      <c r="AB18" s="21">
        <v>4</v>
      </c>
    </row>
    <row r="19" spans="1:28">
      <c r="A19" s="178" t="s">
        <v>783</v>
      </c>
      <c r="E19">
        <v>8</v>
      </c>
      <c r="F19">
        <v>12</v>
      </c>
      <c r="G19">
        <v>20</v>
      </c>
      <c r="N19" s="21" t="s">
        <v>783</v>
      </c>
      <c r="O19" s="21">
        <v>20</v>
      </c>
      <c r="P19" s="21">
        <v>20</v>
      </c>
      <c r="U19" s="195" t="s">
        <v>662</v>
      </c>
      <c r="V19" s="21">
        <v>4</v>
      </c>
      <c r="X19" s="195" t="s">
        <v>481</v>
      </c>
      <c r="Y19" s="21">
        <v>28</v>
      </c>
      <c r="AA19" s="195" t="s">
        <v>549</v>
      </c>
      <c r="AB19" s="21">
        <v>4</v>
      </c>
    </row>
    <row r="20" spans="1:28">
      <c r="A20" s="178" t="s">
        <v>474</v>
      </c>
      <c r="D20">
        <v>4</v>
      </c>
      <c r="E20">
        <v>50</v>
      </c>
      <c r="F20">
        <v>4</v>
      </c>
      <c r="G20">
        <v>58</v>
      </c>
      <c r="N20" s="21" t="s">
        <v>474</v>
      </c>
      <c r="O20" s="21">
        <v>58</v>
      </c>
      <c r="P20" s="21">
        <v>48</v>
      </c>
      <c r="U20" s="195" t="s">
        <v>525</v>
      </c>
      <c r="V20" s="21">
        <v>4</v>
      </c>
      <c r="X20" s="195" t="s">
        <v>508</v>
      </c>
      <c r="Y20" s="21">
        <v>27</v>
      </c>
      <c r="AA20" s="195" t="s">
        <v>452</v>
      </c>
      <c r="AB20" s="21">
        <v>3</v>
      </c>
    </row>
    <row r="21" spans="1:28">
      <c r="A21" s="178" t="s">
        <v>662</v>
      </c>
      <c r="D21">
        <v>1</v>
      </c>
      <c r="E21">
        <v>24</v>
      </c>
      <c r="F21">
        <v>5</v>
      </c>
      <c r="G21">
        <v>30</v>
      </c>
      <c r="N21" s="21" t="s">
        <v>662</v>
      </c>
      <c r="O21" s="21">
        <v>30</v>
      </c>
      <c r="P21" s="21">
        <v>28</v>
      </c>
      <c r="U21" s="195" t="s">
        <v>549</v>
      </c>
      <c r="V21" s="21">
        <v>3</v>
      </c>
      <c r="X21" s="195" t="s">
        <v>662</v>
      </c>
      <c r="Y21" s="21">
        <v>24</v>
      </c>
      <c r="AA21" s="195" t="s">
        <v>474</v>
      </c>
      <c r="AB21" s="21">
        <v>3</v>
      </c>
    </row>
    <row r="22" spans="1:28">
      <c r="A22" s="178" t="s">
        <v>508</v>
      </c>
      <c r="C22">
        <v>3</v>
      </c>
      <c r="D22">
        <v>7</v>
      </c>
      <c r="E22">
        <v>40</v>
      </c>
      <c r="F22">
        <v>6</v>
      </c>
      <c r="G22">
        <v>56</v>
      </c>
      <c r="N22" s="21" t="s">
        <v>508</v>
      </c>
      <c r="O22" s="21">
        <v>56</v>
      </c>
      <c r="P22" s="21">
        <v>44</v>
      </c>
      <c r="X22" s="195" t="s">
        <v>645</v>
      </c>
      <c r="Y22" s="21">
        <v>22</v>
      </c>
      <c r="AA22" s="195" t="s">
        <v>556</v>
      </c>
      <c r="AB22" s="21">
        <v>2</v>
      </c>
    </row>
    <row r="23" spans="1:28">
      <c r="A23" s="178" t="s">
        <v>436</v>
      </c>
      <c r="C23">
        <v>3</v>
      </c>
      <c r="D23">
        <v>5</v>
      </c>
      <c r="E23">
        <v>50</v>
      </c>
      <c r="F23">
        <v>11</v>
      </c>
      <c r="G23">
        <v>69</v>
      </c>
      <c r="N23" s="21" t="s">
        <v>436</v>
      </c>
      <c r="O23" s="21">
        <v>69</v>
      </c>
      <c r="P23" s="21">
        <v>59</v>
      </c>
      <c r="X23" s="195" t="s">
        <v>556</v>
      </c>
      <c r="Y23" s="21">
        <v>22</v>
      </c>
      <c r="AA23" s="195" t="s">
        <v>662</v>
      </c>
      <c r="AB23" s="21">
        <v>2</v>
      </c>
    </row>
    <row r="24" spans="1:28">
      <c r="A24" s="178" t="s">
        <v>525</v>
      </c>
      <c r="C24">
        <v>1</v>
      </c>
      <c r="D24">
        <v>5</v>
      </c>
      <c r="E24">
        <v>25</v>
      </c>
      <c r="F24">
        <v>6</v>
      </c>
      <c r="G24">
        <v>37</v>
      </c>
      <c r="N24" s="21" t="s">
        <v>525</v>
      </c>
      <c r="O24" s="21">
        <v>37</v>
      </c>
      <c r="P24" s="21">
        <v>31</v>
      </c>
      <c r="X24" s="195" t="s">
        <v>452</v>
      </c>
      <c r="Y24" s="21">
        <v>21</v>
      </c>
      <c r="AA24" s="195" t="s">
        <v>525</v>
      </c>
      <c r="AB24" s="21">
        <v>2</v>
      </c>
    </row>
    <row r="25" spans="1:28">
      <c r="A25" s="178" t="s">
        <v>549</v>
      </c>
      <c r="C25">
        <v>1</v>
      </c>
      <c r="D25">
        <v>2</v>
      </c>
      <c r="E25">
        <v>29</v>
      </c>
      <c r="F25">
        <v>8</v>
      </c>
      <c r="G25">
        <v>40</v>
      </c>
      <c r="N25" s="21" t="s">
        <v>549</v>
      </c>
      <c r="O25" s="21">
        <v>40</v>
      </c>
      <c r="P25" s="21">
        <v>37</v>
      </c>
      <c r="X25" s="195" t="s">
        <v>783</v>
      </c>
      <c r="Y25" s="21">
        <v>20</v>
      </c>
    </row>
    <row r="26" spans="1:28">
      <c r="A26" s="178" t="s">
        <v>2643</v>
      </c>
    </row>
    <row r="27" spans="1:28">
      <c r="A27" s="178" t="s">
        <v>2644</v>
      </c>
      <c r="C27">
        <v>12</v>
      </c>
      <c r="D27">
        <v>49</v>
      </c>
      <c r="E27">
        <v>639</v>
      </c>
      <c r="F27">
        <v>192</v>
      </c>
      <c r="G27">
        <v>892</v>
      </c>
    </row>
    <row r="28" spans="1:28">
      <c r="O28" s="178"/>
      <c r="R28" t="s">
        <v>2684</v>
      </c>
    </row>
    <row r="29" spans="1:28">
      <c r="O29" s="178"/>
      <c r="R29" t="s">
        <v>2683</v>
      </c>
      <c r="U29" t="s">
        <v>2689</v>
      </c>
      <c r="X29" t="s">
        <v>2690</v>
      </c>
    </row>
    <row r="30" spans="1:28">
      <c r="N30" s="187" t="s">
        <v>163</v>
      </c>
      <c r="O30" s="192" t="s">
        <v>2687</v>
      </c>
      <c r="Q30" s="187" t="s">
        <v>163</v>
      </c>
      <c r="R30" s="187" t="s">
        <v>2652</v>
      </c>
      <c r="T30" s="187" t="s">
        <v>163</v>
      </c>
      <c r="U30" s="187" t="s">
        <v>2652</v>
      </c>
      <c r="W30" s="187" t="s">
        <v>163</v>
      </c>
      <c r="X30" s="187" t="s">
        <v>2652</v>
      </c>
    </row>
    <row r="31" spans="1:28">
      <c r="N31" s="188" t="s">
        <v>519</v>
      </c>
      <c r="O31" s="188">
        <v>100</v>
      </c>
      <c r="Q31" s="188" t="s">
        <v>519</v>
      </c>
      <c r="R31" s="188">
        <v>95</v>
      </c>
    </row>
    <row r="32" spans="1:28">
      <c r="N32" s="191" t="s">
        <v>559</v>
      </c>
      <c r="O32" s="191">
        <v>95</v>
      </c>
      <c r="P32" t="s">
        <v>2686</v>
      </c>
      <c r="Q32" s="191" t="s">
        <v>559</v>
      </c>
      <c r="R32" s="191">
        <v>82</v>
      </c>
      <c r="S32" t="s">
        <v>2686</v>
      </c>
    </row>
    <row r="33" spans="14:19">
      <c r="N33" s="188" t="s">
        <v>503</v>
      </c>
      <c r="O33" s="188">
        <v>81</v>
      </c>
      <c r="Q33" s="188" t="s">
        <v>503</v>
      </c>
      <c r="R33" s="188">
        <v>77</v>
      </c>
    </row>
    <row r="34" spans="14:19">
      <c r="N34" s="188" t="s">
        <v>436</v>
      </c>
      <c r="O34" s="188">
        <v>69</v>
      </c>
      <c r="Q34" s="188" t="s">
        <v>496</v>
      </c>
      <c r="R34" s="188">
        <v>61</v>
      </c>
    </row>
    <row r="35" spans="14:19">
      <c r="N35" s="21" t="s">
        <v>496</v>
      </c>
      <c r="O35" s="21">
        <v>66</v>
      </c>
      <c r="Q35" s="21" t="s">
        <v>436</v>
      </c>
      <c r="R35" s="21">
        <v>59</v>
      </c>
    </row>
    <row r="36" spans="14:19">
      <c r="N36" s="21" t="s">
        <v>467</v>
      </c>
      <c r="O36" s="21">
        <v>59</v>
      </c>
      <c r="Q36" s="21" t="s">
        <v>467</v>
      </c>
      <c r="R36" s="21">
        <v>59</v>
      </c>
    </row>
    <row r="37" spans="14:19">
      <c r="N37" s="189" t="s">
        <v>474</v>
      </c>
      <c r="O37" s="189">
        <v>58</v>
      </c>
      <c r="P37" s="190" t="s">
        <v>2685</v>
      </c>
      <c r="Q37" s="193" t="s">
        <v>532</v>
      </c>
      <c r="R37" s="193">
        <v>53</v>
      </c>
      <c r="S37" s="190"/>
    </row>
    <row r="38" spans="14:19">
      <c r="N38" s="189" t="s">
        <v>508</v>
      </c>
      <c r="O38" s="189">
        <v>56</v>
      </c>
      <c r="P38" s="190" t="s">
        <v>2685</v>
      </c>
      <c r="Q38" s="189" t="s">
        <v>474</v>
      </c>
      <c r="R38" s="189">
        <v>48</v>
      </c>
      <c r="S38" s="190" t="s">
        <v>2685</v>
      </c>
    </row>
    <row r="39" spans="14:19">
      <c r="N39" s="21" t="s">
        <v>532</v>
      </c>
      <c r="O39" s="21">
        <v>53</v>
      </c>
      <c r="Q39" s="189" t="s">
        <v>508</v>
      </c>
      <c r="R39" s="189">
        <v>44</v>
      </c>
      <c r="S39" s="190" t="s">
        <v>2685</v>
      </c>
    </row>
    <row r="40" spans="14:19">
      <c r="N40" s="21" t="s">
        <v>549</v>
      </c>
      <c r="O40" s="21">
        <v>40</v>
      </c>
      <c r="Q40" s="21" t="s">
        <v>549</v>
      </c>
      <c r="R40" s="21">
        <v>37</v>
      </c>
      <c r="S40" s="190"/>
    </row>
    <row r="41" spans="14:19">
      <c r="N41" s="21" t="s">
        <v>481</v>
      </c>
      <c r="O41" s="21">
        <v>39</v>
      </c>
      <c r="Q41" s="21" t="s">
        <v>481</v>
      </c>
      <c r="R41" s="21">
        <v>32</v>
      </c>
    </row>
    <row r="42" spans="14:19">
      <c r="N42" s="21" t="s">
        <v>525</v>
      </c>
      <c r="O42" s="21">
        <v>37</v>
      </c>
      <c r="Q42" s="189" t="s">
        <v>645</v>
      </c>
      <c r="R42" s="189">
        <v>31</v>
      </c>
      <c r="S42" s="190" t="s">
        <v>2685</v>
      </c>
    </row>
    <row r="43" spans="14:19">
      <c r="N43" s="189" t="s">
        <v>645</v>
      </c>
      <c r="O43" s="189">
        <v>35</v>
      </c>
      <c r="P43" s="190" t="s">
        <v>2685</v>
      </c>
      <c r="Q43" s="21" t="s">
        <v>525</v>
      </c>
      <c r="R43" s="21">
        <v>31</v>
      </c>
    </row>
    <row r="44" spans="14:19">
      <c r="N44" s="189" t="s">
        <v>452</v>
      </c>
      <c r="O44" s="189">
        <v>30</v>
      </c>
      <c r="P44" s="190" t="s">
        <v>2685</v>
      </c>
      <c r="Q44" s="189" t="s">
        <v>452</v>
      </c>
      <c r="R44" s="189">
        <v>28</v>
      </c>
      <c r="S44" s="190" t="s">
        <v>2685</v>
      </c>
    </row>
    <row r="45" spans="14:19">
      <c r="N45" s="21" t="s">
        <v>662</v>
      </c>
      <c r="O45" s="21">
        <v>30</v>
      </c>
      <c r="Q45" s="21" t="s">
        <v>662</v>
      </c>
      <c r="R45" s="21">
        <v>28</v>
      </c>
    </row>
    <row r="46" spans="14:19">
      <c r="N46" s="189" t="s">
        <v>556</v>
      </c>
      <c r="O46" s="189">
        <v>24</v>
      </c>
      <c r="P46" s="190" t="s">
        <v>2688</v>
      </c>
      <c r="Q46" s="189" t="s">
        <v>556</v>
      </c>
      <c r="R46" s="189">
        <v>24</v>
      </c>
      <c r="S46" s="190" t="s">
        <v>2688</v>
      </c>
    </row>
    <row r="47" spans="14:19">
      <c r="N47" s="189" t="s">
        <v>783</v>
      </c>
      <c r="O47" s="189">
        <v>20</v>
      </c>
      <c r="P47" s="190" t="s">
        <v>2688</v>
      </c>
      <c r="Q47" s="189" t="s">
        <v>783</v>
      </c>
      <c r="R47" s="189">
        <v>20</v>
      </c>
      <c r="S47" s="190" t="s">
        <v>2688</v>
      </c>
    </row>
  </sheetData>
  <autoFilter ref="AA8:AB8" xr:uid="{F20E288C-6CCF-45DA-A567-BC095E254974}">
    <sortState xmlns:xlrd2="http://schemas.microsoft.com/office/spreadsheetml/2017/richdata2" ref="AA9:AB24">
      <sortCondition descending="1" ref="AB8"/>
    </sortState>
  </autoFilter>
  <hyperlinks>
    <hyperlink ref="D1" r:id="rId2" xr:uid="{DDFF2ABD-4504-4BAD-A56A-73ADA26ACDF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D52F9-36F3-4CF3-8AD3-DBACFCCD3B6E}">
  <dimension ref="A1:G24"/>
  <sheetViews>
    <sheetView zoomScale="145" zoomScaleNormal="145" workbookViewId="0">
      <selection activeCell="G12" sqref="G12:G21"/>
    </sheetView>
  </sheetViews>
  <sheetFormatPr defaultRowHeight="14.5"/>
  <cols>
    <col min="1" max="1" width="23" bestFit="1" customWidth="1"/>
    <col min="2" max="2" width="15.81640625" bestFit="1" customWidth="1"/>
    <col min="3" max="5" width="7.26953125" bestFit="1" customWidth="1"/>
    <col min="6" max="6" width="10.36328125" bestFit="1" customWidth="1"/>
    <col min="7" max="7" width="17" bestFit="1" customWidth="1"/>
    <col min="8" max="11" width="15.26953125" bestFit="1" customWidth="1"/>
    <col min="12" max="15" width="14.26953125" bestFit="1" customWidth="1"/>
    <col min="16" max="16" width="13.26953125" bestFit="1" customWidth="1"/>
    <col min="17" max="17" width="14.26953125" bestFit="1" customWidth="1"/>
    <col min="18" max="18" width="13.26953125" bestFit="1" customWidth="1"/>
    <col min="19" max="46" width="14.26953125" bestFit="1" customWidth="1"/>
    <col min="47" max="63" width="15.26953125" bestFit="1" customWidth="1"/>
    <col min="64" max="81" width="14.26953125" bestFit="1" customWidth="1"/>
    <col min="82" max="84" width="13.26953125" bestFit="1" customWidth="1"/>
    <col min="85" max="89" width="14.26953125" bestFit="1" customWidth="1"/>
    <col min="90" max="97" width="13.26953125" bestFit="1" customWidth="1"/>
    <col min="98" max="98" width="12.1796875" bestFit="1" customWidth="1"/>
    <col min="99" max="107" width="13.26953125" bestFit="1" customWidth="1"/>
    <col min="108" max="136" width="14.26953125" bestFit="1" customWidth="1"/>
    <col min="137" max="137" width="13.26953125" bestFit="1" customWidth="1"/>
    <col min="138" max="146" width="14.26953125" bestFit="1" customWidth="1"/>
    <col min="147" max="147" width="13.26953125" bestFit="1" customWidth="1"/>
    <col min="148" max="152" width="14.26953125" bestFit="1" customWidth="1"/>
    <col min="153" max="154" width="13.26953125" bestFit="1" customWidth="1"/>
    <col min="155" max="162" width="14.26953125" bestFit="1" customWidth="1"/>
    <col min="163" max="163" width="13.26953125" bestFit="1" customWidth="1"/>
    <col min="164" max="171" width="14.26953125" bestFit="1" customWidth="1"/>
    <col min="172" max="173" width="13.26953125" bestFit="1" customWidth="1"/>
    <col min="174" max="176" width="14.26953125" bestFit="1" customWidth="1"/>
    <col min="177" max="183" width="13.26953125" bestFit="1" customWidth="1"/>
    <col min="184" max="188" width="14.26953125" bestFit="1" customWidth="1"/>
    <col min="189" max="189" width="13.26953125" bestFit="1" customWidth="1"/>
    <col min="190" max="196" width="14.26953125" bestFit="1" customWidth="1"/>
    <col min="197" max="197" width="13.26953125" bestFit="1" customWidth="1"/>
    <col min="198" max="204" width="14.26953125" bestFit="1" customWidth="1"/>
    <col min="205" max="209" width="13.26953125" bestFit="1" customWidth="1"/>
    <col min="210" max="211" width="14.26953125" bestFit="1" customWidth="1"/>
    <col min="212" max="212" width="13.26953125" bestFit="1" customWidth="1"/>
    <col min="213" max="213" width="14.26953125" bestFit="1" customWidth="1"/>
    <col min="214" max="214" width="13.26953125" bestFit="1" customWidth="1"/>
    <col min="215" max="222" width="14.26953125" bestFit="1" customWidth="1"/>
    <col min="223" max="223" width="13.26953125" bestFit="1" customWidth="1"/>
    <col min="224" max="227" width="14.26953125" bestFit="1" customWidth="1"/>
    <col min="228" max="228" width="13.26953125" bestFit="1" customWidth="1"/>
    <col min="229" max="230" width="14.26953125" bestFit="1" customWidth="1"/>
    <col min="231" max="232" width="13.26953125" bestFit="1" customWidth="1"/>
    <col min="233" max="234" width="14.26953125" bestFit="1" customWidth="1"/>
    <col min="235" max="236" width="13.26953125" bestFit="1" customWidth="1"/>
    <col min="237" max="243" width="14.26953125" bestFit="1" customWidth="1"/>
    <col min="244" max="259" width="13.26953125" bestFit="1" customWidth="1"/>
    <col min="260" max="304" width="14.26953125" bestFit="1" customWidth="1"/>
    <col min="305" max="305" width="13.26953125" bestFit="1" customWidth="1"/>
    <col min="306" max="326" width="14.26953125" bestFit="1" customWidth="1"/>
    <col min="327" max="341" width="13.26953125" bestFit="1" customWidth="1"/>
    <col min="342" max="408" width="14.26953125" bestFit="1" customWidth="1"/>
    <col min="409" max="413" width="13.26953125" bestFit="1" customWidth="1"/>
    <col min="414" max="443" width="14.26953125" bestFit="1" customWidth="1"/>
    <col min="444" max="444" width="13.26953125" bestFit="1" customWidth="1"/>
    <col min="445" max="459" width="14.26953125" bestFit="1" customWidth="1"/>
    <col min="460" max="460" width="13.26953125" bestFit="1" customWidth="1"/>
    <col min="461" max="467" width="14.26953125" bestFit="1" customWidth="1"/>
    <col min="468" max="468" width="13.26953125" bestFit="1" customWidth="1"/>
    <col min="469" max="506" width="14.26953125" bestFit="1" customWidth="1"/>
    <col min="507" max="511" width="15.26953125" bestFit="1" customWidth="1"/>
    <col min="512" max="512" width="14.26953125" bestFit="1" customWidth="1"/>
    <col min="513" max="546" width="15.26953125" bestFit="1" customWidth="1"/>
    <col min="547" max="547" width="14.26953125" bestFit="1" customWidth="1"/>
    <col min="548" max="570" width="15.26953125" bestFit="1" customWidth="1"/>
    <col min="571" max="571" width="9.26953125" bestFit="1" customWidth="1"/>
    <col min="572" max="572" width="13.26953125" bestFit="1" customWidth="1"/>
    <col min="573" max="585" width="14.26953125" bestFit="1" customWidth="1"/>
    <col min="586" max="586" width="13.26953125" bestFit="1" customWidth="1"/>
    <col min="587" max="593" width="14.26953125" bestFit="1" customWidth="1"/>
    <col min="594" max="622" width="15.26953125" bestFit="1" customWidth="1"/>
    <col min="623" max="624" width="14.26953125" bestFit="1" customWidth="1"/>
    <col min="625" max="662" width="15.26953125" bestFit="1" customWidth="1"/>
    <col min="663" max="667" width="14.26953125" bestFit="1" customWidth="1"/>
    <col min="668" max="675" width="15.26953125" bestFit="1" customWidth="1"/>
    <col min="676" max="676" width="14.26953125" bestFit="1" customWidth="1"/>
    <col min="677" max="697" width="15.26953125" bestFit="1" customWidth="1"/>
    <col min="698" max="718" width="13.26953125" bestFit="1" customWidth="1"/>
    <col min="719" max="740" width="14.26953125" bestFit="1" customWidth="1"/>
    <col min="741" max="741" width="13.26953125" bestFit="1" customWidth="1"/>
    <col min="742" max="754" width="14.26953125" bestFit="1" customWidth="1"/>
    <col min="755" max="768" width="13.26953125" bestFit="1" customWidth="1"/>
    <col min="769" max="770" width="12.1796875" bestFit="1" customWidth="1"/>
    <col min="771" max="782" width="13.26953125" bestFit="1" customWidth="1"/>
    <col min="783" max="810" width="14.26953125" bestFit="1" customWidth="1"/>
    <col min="811" max="812" width="13.26953125" bestFit="1" customWidth="1"/>
    <col min="813" max="856" width="14.26953125" bestFit="1" customWidth="1"/>
    <col min="857" max="857" width="13.26953125" bestFit="1" customWidth="1"/>
    <col min="858" max="887" width="14.26953125" bestFit="1" customWidth="1"/>
    <col min="888" max="888" width="6.90625" bestFit="1" customWidth="1"/>
    <col min="889" max="889" width="10.7265625" bestFit="1" customWidth="1"/>
  </cols>
  <sheetData>
    <row r="1" spans="1:7">
      <c r="A1" s="177" t="s">
        <v>430</v>
      </c>
      <c r="B1" t="s">
        <v>2681</v>
      </c>
    </row>
    <row r="3" spans="1:7">
      <c r="A3" s="177" t="s">
        <v>2651</v>
      </c>
      <c r="B3" s="177" t="s">
        <v>2645</v>
      </c>
    </row>
    <row r="4" spans="1:7">
      <c r="B4" t="s">
        <v>2647</v>
      </c>
      <c r="C4" t="s">
        <v>2648</v>
      </c>
      <c r="D4" t="s">
        <v>2649</v>
      </c>
      <c r="E4" t="s">
        <v>2650</v>
      </c>
      <c r="F4" t="s">
        <v>2644</v>
      </c>
    </row>
    <row r="7" spans="1:7">
      <c r="A7" s="177" t="s">
        <v>2642</v>
      </c>
    </row>
    <row r="8" spans="1:7">
      <c r="A8" s="178" t="s">
        <v>467</v>
      </c>
      <c r="D8">
        <v>7</v>
      </c>
      <c r="E8">
        <v>1</v>
      </c>
      <c r="F8">
        <v>8</v>
      </c>
    </row>
    <row r="9" spans="1:7">
      <c r="A9" s="219" t="s">
        <v>532</v>
      </c>
      <c r="B9" s="220"/>
      <c r="C9" s="220"/>
      <c r="D9" s="220">
        <v>7</v>
      </c>
      <c r="E9" s="220">
        <v>2</v>
      </c>
      <c r="F9" s="220">
        <v>9</v>
      </c>
    </row>
    <row r="10" spans="1:7">
      <c r="A10" s="178" t="s">
        <v>496</v>
      </c>
      <c r="C10">
        <v>1</v>
      </c>
      <c r="D10">
        <v>6</v>
      </c>
      <c r="E10">
        <v>2</v>
      </c>
      <c r="F10">
        <v>9</v>
      </c>
    </row>
    <row r="11" spans="1:7">
      <c r="A11" s="178" t="s">
        <v>481</v>
      </c>
      <c r="B11">
        <v>1</v>
      </c>
      <c r="C11">
        <v>1</v>
      </c>
      <c r="D11">
        <v>5</v>
      </c>
      <c r="F11">
        <v>7</v>
      </c>
    </row>
    <row r="12" spans="1:7">
      <c r="A12" s="178" t="s">
        <v>452</v>
      </c>
      <c r="D12">
        <v>2</v>
      </c>
      <c r="F12">
        <v>2</v>
      </c>
      <c r="G12" t="s">
        <v>2747</v>
      </c>
    </row>
    <row r="13" spans="1:7">
      <c r="A13" s="197" t="s">
        <v>519</v>
      </c>
      <c r="B13" s="182"/>
      <c r="C13" s="182"/>
      <c r="D13" s="182">
        <v>9</v>
      </c>
      <c r="E13" s="182">
        <v>1</v>
      </c>
      <c r="F13" s="182">
        <v>10</v>
      </c>
      <c r="G13" s="83" t="s">
        <v>2746</v>
      </c>
    </row>
    <row r="14" spans="1:7">
      <c r="A14" s="197" t="s">
        <v>503</v>
      </c>
      <c r="B14" s="182"/>
      <c r="C14" s="182">
        <v>1</v>
      </c>
      <c r="D14" s="182">
        <v>11</v>
      </c>
      <c r="E14" s="182">
        <v>2</v>
      </c>
      <c r="F14" s="182">
        <v>14</v>
      </c>
      <c r="G14" s="83" t="s">
        <v>2697</v>
      </c>
    </row>
    <row r="15" spans="1:7">
      <c r="A15" s="178" t="s">
        <v>645</v>
      </c>
      <c r="D15">
        <v>2</v>
      </c>
      <c r="F15">
        <v>2</v>
      </c>
      <c r="G15" t="s">
        <v>2747</v>
      </c>
    </row>
    <row r="16" spans="1:7">
      <c r="A16" s="178" t="s">
        <v>559</v>
      </c>
      <c r="C16">
        <v>3</v>
      </c>
      <c r="D16">
        <v>5</v>
      </c>
      <c r="E16">
        <v>5</v>
      </c>
      <c r="F16">
        <v>13</v>
      </c>
    </row>
    <row r="17" spans="1:7">
      <c r="A17" s="178" t="s">
        <v>556</v>
      </c>
      <c r="D17">
        <v>1</v>
      </c>
      <c r="E17">
        <v>2</v>
      </c>
      <c r="F17">
        <v>3</v>
      </c>
    </row>
    <row r="18" spans="1:7">
      <c r="A18" s="178" t="s">
        <v>783</v>
      </c>
      <c r="E18">
        <v>2</v>
      </c>
      <c r="F18">
        <v>2</v>
      </c>
    </row>
    <row r="19" spans="1:7">
      <c r="A19" s="178" t="s">
        <v>474</v>
      </c>
      <c r="C19">
        <v>1</v>
      </c>
      <c r="D19">
        <v>5</v>
      </c>
      <c r="E19">
        <v>1</v>
      </c>
      <c r="F19">
        <v>7</v>
      </c>
      <c r="G19" t="s">
        <v>2747</v>
      </c>
    </row>
    <row r="20" spans="1:7">
      <c r="A20" s="178" t="s">
        <v>662</v>
      </c>
      <c r="D20">
        <v>6</v>
      </c>
      <c r="E20">
        <v>1</v>
      </c>
      <c r="F20">
        <v>7</v>
      </c>
    </row>
    <row r="21" spans="1:7">
      <c r="A21" s="178" t="s">
        <v>508</v>
      </c>
      <c r="D21">
        <v>1</v>
      </c>
      <c r="F21">
        <v>1</v>
      </c>
      <c r="G21" t="s">
        <v>2747</v>
      </c>
    </row>
    <row r="22" spans="1:7">
      <c r="A22" s="197" t="s">
        <v>436</v>
      </c>
      <c r="B22" s="182"/>
      <c r="C22" s="182"/>
      <c r="D22" s="182">
        <v>24</v>
      </c>
      <c r="E22" s="182">
        <v>4</v>
      </c>
      <c r="F22" s="182">
        <v>28</v>
      </c>
      <c r="G22" s="83" t="s">
        <v>2696</v>
      </c>
    </row>
    <row r="23" spans="1:7">
      <c r="A23" s="178" t="s">
        <v>525</v>
      </c>
      <c r="C23">
        <v>5</v>
      </c>
      <c r="D23">
        <v>3</v>
      </c>
      <c r="E23">
        <v>1</v>
      </c>
      <c r="F23">
        <v>9</v>
      </c>
    </row>
    <row r="24" spans="1:7">
      <c r="A24" s="178" t="s">
        <v>2644</v>
      </c>
      <c r="B24">
        <v>1</v>
      </c>
      <c r="C24">
        <v>12</v>
      </c>
      <c r="D24">
        <v>94</v>
      </c>
      <c r="E24">
        <v>24</v>
      </c>
      <c r="F24">
        <v>131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46FA-613D-4D09-AF11-BC033992F128}">
  <dimension ref="A1:R8"/>
  <sheetViews>
    <sheetView workbookViewId="0"/>
  </sheetViews>
  <sheetFormatPr defaultRowHeight="14.5"/>
  <cols>
    <col min="1" max="1" width="19.6328125" bestFit="1" customWidth="1"/>
    <col min="2" max="2" width="8.7265625" customWidth="1"/>
    <col min="13" max="13" width="9.90625" bestFit="1" customWidth="1"/>
  </cols>
  <sheetData>
    <row r="1" spans="1:18" s="32" customFormat="1">
      <c r="A1" s="32" t="s">
        <v>36</v>
      </c>
      <c r="B1" s="32" t="s">
        <v>35</v>
      </c>
      <c r="C1" s="32" t="s">
        <v>2720</v>
      </c>
      <c r="D1" s="32" t="s">
        <v>2721</v>
      </c>
      <c r="E1" s="32" t="s">
        <v>2722</v>
      </c>
      <c r="F1" s="32" t="s">
        <v>2723</v>
      </c>
      <c r="G1" s="32" t="s">
        <v>2724</v>
      </c>
      <c r="H1" s="32" t="s">
        <v>2725</v>
      </c>
      <c r="I1" s="32" t="s">
        <v>281</v>
      </c>
      <c r="J1" s="32" t="s">
        <v>2726</v>
      </c>
      <c r="K1" s="32" t="s">
        <v>2727</v>
      </c>
      <c r="L1" s="32" t="s">
        <v>2728</v>
      </c>
      <c r="M1" s="32" t="s">
        <v>2729</v>
      </c>
      <c r="N1" s="32" t="s">
        <v>2726</v>
      </c>
      <c r="O1" s="32" t="s">
        <v>2730</v>
      </c>
      <c r="P1" s="32" t="s">
        <v>2731</v>
      </c>
      <c r="Q1" s="32" t="s">
        <v>122</v>
      </c>
      <c r="R1" s="32" t="s">
        <v>35</v>
      </c>
    </row>
    <row r="2" spans="1:18">
      <c r="A2" t="s">
        <v>142</v>
      </c>
      <c r="B2">
        <v>403</v>
      </c>
      <c r="C2" t="s">
        <v>2732</v>
      </c>
      <c r="D2" t="s">
        <v>2732</v>
      </c>
      <c r="E2" t="s">
        <v>2733</v>
      </c>
      <c r="F2" t="s">
        <v>2732</v>
      </c>
      <c r="G2" t="s">
        <v>2732</v>
      </c>
      <c r="H2" t="s">
        <v>2732</v>
      </c>
      <c r="I2">
        <v>403</v>
      </c>
      <c r="J2">
        <v>0</v>
      </c>
      <c r="K2" s="212">
        <v>1</v>
      </c>
      <c r="L2" s="213">
        <v>0</v>
      </c>
      <c r="M2" s="214">
        <v>1.367361111111111</v>
      </c>
      <c r="N2" s="213">
        <v>0</v>
      </c>
      <c r="O2" t="s">
        <v>54</v>
      </c>
      <c r="P2">
        <v>0</v>
      </c>
      <c r="Q2">
        <v>0</v>
      </c>
      <c r="R2">
        <v>0</v>
      </c>
    </row>
    <row r="3" spans="1:18">
      <c r="A3" t="s">
        <v>47</v>
      </c>
      <c r="B3">
        <v>1866</v>
      </c>
      <c r="C3" t="s">
        <v>2732</v>
      </c>
      <c r="D3" t="s">
        <v>2732</v>
      </c>
      <c r="E3" t="s">
        <v>2734</v>
      </c>
      <c r="F3" t="s">
        <v>2735</v>
      </c>
      <c r="G3" t="s">
        <v>2732</v>
      </c>
      <c r="H3" t="s">
        <v>2732</v>
      </c>
      <c r="I3">
        <v>1866</v>
      </c>
      <c r="J3">
        <v>0</v>
      </c>
      <c r="K3" s="212">
        <v>1</v>
      </c>
      <c r="L3" s="213">
        <v>0</v>
      </c>
      <c r="M3" s="214">
        <v>7.8354166666666663</v>
      </c>
      <c r="N3" s="213">
        <v>0</v>
      </c>
      <c r="O3" t="s">
        <v>54</v>
      </c>
      <c r="P3">
        <v>1</v>
      </c>
      <c r="Q3">
        <v>3</v>
      </c>
      <c r="R3">
        <v>4</v>
      </c>
    </row>
    <row r="4" spans="1:18">
      <c r="A4" t="s">
        <v>38</v>
      </c>
      <c r="B4">
        <v>2505</v>
      </c>
      <c r="C4" t="s">
        <v>2732</v>
      </c>
      <c r="D4" t="s">
        <v>2732</v>
      </c>
      <c r="E4" t="s">
        <v>2736</v>
      </c>
      <c r="F4" t="s">
        <v>2737</v>
      </c>
      <c r="G4" t="s">
        <v>2732</v>
      </c>
      <c r="H4" t="s">
        <v>2732</v>
      </c>
      <c r="I4">
        <v>2505</v>
      </c>
      <c r="J4">
        <v>0</v>
      </c>
      <c r="K4" s="212">
        <v>1</v>
      </c>
      <c r="L4" s="213">
        <v>0</v>
      </c>
      <c r="M4" s="214">
        <v>8.1451388888888889</v>
      </c>
      <c r="N4" s="213">
        <v>0</v>
      </c>
      <c r="O4" t="s">
        <v>54</v>
      </c>
      <c r="P4">
        <v>5</v>
      </c>
      <c r="Q4">
        <v>5</v>
      </c>
      <c r="R4">
        <v>10</v>
      </c>
    </row>
    <row r="5" spans="1:18">
      <c r="A5" t="s">
        <v>168</v>
      </c>
      <c r="B5">
        <v>1365</v>
      </c>
      <c r="C5" t="s">
        <v>2732</v>
      </c>
      <c r="D5" t="s">
        <v>2732</v>
      </c>
      <c r="E5" t="s">
        <v>2738</v>
      </c>
      <c r="F5" t="s">
        <v>2739</v>
      </c>
      <c r="G5" t="s">
        <v>2732</v>
      </c>
      <c r="H5" t="s">
        <v>2732</v>
      </c>
      <c r="I5">
        <v>1365</v>
      </c>
      <c r="J5">
        <v>0</v>
      </c>
      <c r="K5" s="212">
        <v>1</v>
      </c>
      <c r="L5" s="213">
        <v>0</v>
      </c>
      <c r="M5" s="214">
        <v>6.2833333333333332</v>
      </c>
      <c r="N5" s="213">
        <v>0</v>
      </c>
      <c r="O5" t="s">
        <v>54</v>
      </c>
      <c r="P5">
        <v>1</v>
      </c>
      <c r="Q5">
        <v>3</v>
      </c>
      <c r="R5">
        <v>4</v>
      </c>
    </row>
    <row r="6" spans="1:18">
      <c r="A6" t="s">
        <v>48</v>
      </c>
      <c r="B6">
        <v>2655</v>
      </c>
      <c r="C6" t="s">
        <v>2732</v>
      </c>
      <c r="D6" t="s">
        <v>2732</v>
      </c>
      <c r="E6" t="s">
        <v>2740</v>
      </c>
      <c r="F6" t="s">
        <v>2741</v>
      </c>
      <c r="G6" t="s">
        <v>2732</v>
      </c>
      <c r="H6" t="s">
        <v>2732</v>
      </c>
      <c r="I6">
        <v>2655</v>
      </c>
      <c r="J6">
        <v>0</v>
      </c>
      <c r="K6" s="212">
        <v>1</v>
      </c>
      <c r="L6" s="213">
        <v>0</v>
      </c>
      <c r="M6" s="214">
        <v>12.17986111111111</v>
      </c>
      <c r="N6" s="213">
        <v>0</v>
      </c>
      <c r="O6" t="s">
        <v>54</v>
      </c>
      <c r="P6">
        <v>0</v>
      </c>
      <c r="Q6">
        <v>4</v>
      </c>
      <c r="R6">
        <v>4</v>
      </c>
    </row>
    <row r="7" spans="1:18">
      <c r="A7" t="s">
        <v>41</v>
      </c>
      <c r="B7">
        <v>2803</v>
      </c>
      <c r="C7" t="s">
        <v>2732</v>
      </c>
      <c r="D7" t="s">
        <v>2732</v>
      </c>
      <c r="E7" t="s">
        <v>2742</v>
      </c>
      <c r="F7" t="s">
        <v>2743</v>
      </c>
      <c r="G7" t="s">
        <v>2732</v>
      </c>
      <c r="H7" t="s">
        <v>2732</v>
      </c>
      <c r="I7">
        <v>2803</v>
      </c>
      <c r="J7">
        <v>0</v>
      </c>
      <c r="K7" s="212">
        <v>1</v>
      </c>
      <c r="L7" s="213">
        <v>0</v>
      </c>
      <c r="M7" s="214">
        <v>9.4041666666666668</v>
      </c>
      <c r="N7" s="213">
        <v>0</v>
      </c>
      <c r="O7" t="s">
        <v>54</v>
      </c>
      <c r="P7">
        <v>3</v>
      </c>
      <c r="Q7">
        <v>6</v>
      </c>
      <c r="R7">
        <v>9</v>
      </c>
    </row>
    <row r="8" spans="1:18" s="32" customFormat="1">
      <c r="A8" s="32" t="s">
        <v>35</v>
      </c>
      <c r="B8" s="32">
        <v>11597</v>
      </c>
      <c r="C8" s="32" t="s">
        <v>2732</v>
      </c>
      <c r="D8" s="32" t="s">
        <v>2732</v>
      </c>
      <c r="E8" s="32" t="s">
        <v>2744</v>
      </c>
      <c r="F8" s="32" t="s">
        <v>2745</v>
      </c>
      <c r="G8" s="32" t="s">
        <v>2732</v>
      </c>
      <c r="H8" s="32" t="s">
        <v>2732</v>
      </c>
      <c r="I8" s="32">
        <v>11597</v>
      </c>
      <c r="J8" s="32">
        <v>0</v>
      </c>
      <c r="K8" s="215">
        <v>1</v>
      </c>
      <c r="L8" s="216">
        <v>0</v>
      </c>
      <c r="M8" s="217">
        <v>45.216666666666669</v>
      </c>
      <c r="N8" s="216">
        <v>0</v>
      </c>
      <c r="O8" s="32" t="s">
        <v>54</v>
      </c>
      <c r="P8" s="32">
        <v>10</v>
      </c>
      <c r="Q8" s="32">
        <v>21</v>
      </c>
      <c r="R8" s="32">
        <v>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0B3E-CD8B-48FE-BFC3-6C0560C42E0D}">
  <dimension ref="A1:AK901"/>
  <sheetViews>
    <sheetView topLeftCell="A19" workbookViewId="0">
      <selection sqref="A1:XFD1048576"/>
    </sheetView>
  </sheetViews>
  <sheetFormatPr defaultRowHeight="21"/>
  <cols>
    <col min="1" max="16384" width="8.7265625" style="174"/>
  </cols>
  <sheetData>
    <row r="1" spans="1:37">
      <c r="A1" s="174" t="s">
        <v>424</v>
      </c>
      <c r="B1" s="174" t="s">
        <v>425</v>
      </c>
      <c r="C1" s="174" t="s">
        <v>426</v>
      </c>
      <c r="D1" s="174" t="s">
        <v>427</v>
      </c>
      <c r="E1" s="174" t="s">
        <v>297</v>
      </c>
      <c r="F1" s="174" t="s">
        <v>428</v>
      </c>
      <c r="G1" s="174" t="s">
        <v>236</v>
      </c>
      <c r="H1" s="174" t="s">
        <v>429</v>
      </c>
      <c r="I1" s="174" t="s">
        <v>430</v>
      </c>
      <c r="J1" s="174" t="s">
        <v>431</v>
      </c>
      <c r="K1" s="174" t="s">
        <v>432</v>
      </c>
      <c r="L1" s="174" t="s">
        <v>432</v>
      </c>
      <c r="M1" s="174" t="s">
        <v>432</v>
      </c>
      <c r="N1" s="174" t="s">
        <v>432</v>
      </c>
      <c r="O1" s="174" t="s">
        <v>432</v>
      </c>
      <c r="P1" s="174" t="s">
        <v>432</v>
      </c>
      <c r="Q1" s="174" t="s">
        <v>432</v>
      </c>
      <c r="R1" s="174" t="s">
        <v>432</v>
      </c>
      <c r="S1" s="174" t="s">
        <v>432</v>
      </c>
      <c r="T1" s="174" t="s">
        <v>432</v>
      </c>
      <c r="U1" s="174" t="s">
        <v>432</v>
      </c>
      <c r="V1" s="174" t="s">
        <v>432</v>
      </c>
      <c r="W1" s="174" t="s">
        <v>432</v>
      </c>
      <c r="X1" s="174" t="s">
        <v>432</v>
      </c>
      <c r="Y1" s="174" t="s">
        <v>432</v>
      </c>
      <c r="Z1" s="174" t="s">
        <v>432</v>
      </c>
      <c r="AA1" s="174" t="s">
        <v>432</v>
      </c>
      <c r="AB1" s="174" t="s">
        <v>432</v>
      </c>
      <c r="AC1" s="174" t="s">
        <v>432</v>
      </c>
      <c r="AD1" s="174" t="s">
        <v>432</v>
      </c>
      <c r="AE1" s="174" t="s">
        <v>432</v>
      </c>
      <c r="AF1" s="174" t="s">
        <v>2659</v>
      </c>
      <c r="AG1" s="174" t="s">
        <v>2660</v>
      </c>
      <c r="AH1" s="174" t="s">
        <v>2661</v>
      </c>
      <c r="AI1" s="174" t="s">
        <v>2662</v>
      </c>
      <c r="AJ1" s="174" t="s">
        <v>2663</v>
      </c>
      <c r="AK1" s="174" t="s">
        <v>2664</v>
      </c>
    </row>
    <row r="2" spans="1:37" ht="315">
      <c r="A2" s="174" t="s">
        <v>433</v>
      </c>
      <c r="B2" s="174" t="s">
        <v>434</v>
      </c>
      <c r="C2" s="174">
        <v>678245</v>
      </c>
      <c r="D2" s="174" t="s">
        <v>435</v>
      </c>
      <c r="E2" s="174" t="s">
        <v>436</v>
      </c>
      <c r="F2" s="174" t="s">
        <v>436</v>
      </c>
      <c r="G2" s="174" t="s">
        <v>304</v>
      </c>
      <c r="H2" s="175">
        <v>46043.40902777778</v>
      </c>
      <c r="I2" s="174" t="s">
        <v>437</v>
      </c>
      <c r="J2" s="174" t="s">
        <v>438</v>
      </c>
      <c r="K2" s="174" t="s">
        <v>439</v>
      </c>
      <c r="L2" s="174" t="s">
        <v>440</v>
      </c>
      <c r="M2" s="174" t="s">
        <v>441</v>
      </c>
      <c r="N2" s="174" t="s">
        <v>442</v>
      </c>
      <c r="O2" s="174" t="s">
        <v>443</v>
      </c>
      <c r="P2" s="174" t="s">
        <v>444</v>
      </c>
      <c r="Q2" s="174" t="s">
        <v>445</v>
      </c>
      <c r="R2" s="174" t="s">
        <v>446</v>
      </c>
      <c r="S2" s="174" t="s">
        <v>447</v>
      </c>
      <c r="T2" s="174" t="s">
        <v>448</v>
      </c>
      <c r="AF2" s="174" t="s">
        <v>2665</v>
      </c>
      <c r="AG2" s="174" t="s">
        <v>2666</v>
      </c>
      <c r="AH2" s="174" t="s">
        <v>2667</v>
      </c>
      <c r="AI2" s="174" t="s">
        <v>2668</v>
      </c>
      <c r="AJ2" s="176" t="s">
        <v>2669</v>
      </c>
    </row>
    <row r="3" spans="1:37" ht="315">
      <c r="A3" s="174" t="s">
        <v>433</v>
      </c>
      <c r="B3" s="174" t="s">
        <v>449</v>
      </c>
      <c r="C3" s="174">
        <v>631692</v>
      </c>
      <c r="D3" s="174" t="s">
        <v>450</v>
      </c>
      <c r="E3" s="174" t="s">
        <v>451</v>
      </c>
      <c r="F3" s="174" t="s">
        <v>452</v>
      </c>
      <c r="G3" s="174" t="s">
        <v>124</v>
      </c>
      <c r="H3" s="175">
        <v>45968.702777777777</v>
      </c>
      <c r="I3" s="174" t="s">
        <v>453</v>
      </c>
      <c r="J3" s="174" t="s">
        <v>454</v>
      </c>
      <c r="K3" s="174" t="s">
        <v>455</v>
      </c>
      <c r="L3" s="174" t="s">
        <v>456</v>
      </c>
      <c r="M3" s="174" t="s">
        <v>457</v>
      </c>
      <c r="N3" s="174" t="s">
        <v>458</v>
      </c>
      <c r="O3" s="174" t="s">
        <v>459</v>
      </c>
      <c r="P3" s="174" t="s">
        <v>460</v>
      </c>
      <c r="Q3" s="174" t="s">
        <v>461</v>
      </c>
      <c r="R3" s="174" t="s">
        <v>462</v>
      </c>
      <c r="S3" s="174" t="s">
        <v>463</v>
      </c>
      <c r="AF3" s="174" t="s">
        <v>2665</v>
      </c>
      <c r="AG3" s="174" t="s">
        <v>2666</v>
      </c>
      <c r="AH3" s="174" t="s">
        <v>2667</v>
      </c>
      <c r="AI3" s="174" t="s">
        <v>2668</v>
      </c>
      <c r="AJ3" s="176" t="s">
        <v>2669</v>
      </c>
    </row>
    <row r="4" spans="1:37" ht="315">
      <c r="A4" s="174" t="s">
        <v>433</v>
      </c>
      <c r="B4" s="174" t="s">
        <v>464</v>
      </c>
      <c r="C4" s="174">
        <v>631889</v>
      </c>
      <c r="D4" s="174" t="s">
        <v>465</v>
      </c>
      <c r="E4" s="174" t="s">
        <v>466</v>
      </c>
      <c r="F4" s="174" t="s">
        <v>467</v>
      </c>
      <c r="G4" s="174" t="s">
        <v>468</v>
      </c>
      <c r="H4" s="175">
        <v>45968.682638888888</v>
      </c>
      <c r="I4" s="174" t="s">
        <v>453</v>
      </c>
      <c r="J4" s="174" t="s">
        <v>454</v>
      </c>
      <c r="K4" s="174" t="s">
        <v>455</v>
      </c>
      <c r="L4" s="174" t="s">
        <v>456</v>
      </c>
      <c r="M4" s="174" t="s">
        <v>469</v>
      </c>
      <c r="N4" s="174" t="s">
        <v>470</v>
      </c>
      <c r="O4" s="174" t="s">
        <v>444</v>
      </c>
      <c r="P4" s="174" t="s">
        <v>445</v>
      </c>
      <c r="Q4" s="174" t="s">
        <v>446</v>
      </c>
      <c r="R4" s="174" t="s">
        <v>460</v>
      </c>
      <c r="S4" s="174" t="s">
        <v>461</v>
      </c>
      <c r="T4" s="174" t="s">
        <v>462</v>
      </c>
      <c r="U4" s="174" t="s">
        <v>463</v>
      </c>
      <c r="AF4" s="174" t="s">
        <v>2665</v>
      </c>
      <c r="AG4" s="174" t="s">
        <v>2666</v>
      </c>
      <c r="AH4" s="174" t="s">
        <v>2667</v>
      </c>
      <c r="AI4" s="174" t="s">
        <v>2668</v>
      </c>
      <c r="AJ4" s="176" t="s">
        <v>2669</v>
      </c>
    </row>
    <row r="5" spans="1:37" ht="315">
      <c r="A5" s="174" t="s">
        <v>433</v>
      </c>
      <c r="B5" s="174" t="s">
        <v>471</v>
      </c>
      <c r="C5" s="174">
        <v>631686</v>
      </c>
      <c r="D5" s="174" t="s">
        <v>472</v>
      </c>
      <c r="E5" s="174" t="s">
        <v>473</v>
      </c>
      <c r="F5" s="174" t="s">
        <v>474</v>
      </c>
      <c r="G5" s="174" t="s">
        <v>124</v>
      </c>
      <c r="H5" s="175">
        <v>45968.677083333336</v>
      </c>
      <c r="I5" s="174" t="s">
        <v>453</v>
      </c>
      <c r="J5" s="174" t="s">
        <v>475</v>
      </c>
      <c r="K5" s="174" t="s">
        <v>455</v>
      </c>
      <c r="L5" s="174" t="s">
        <v>456</v>
      </c>
      <c r="M5" s="174" t="s">
        <v>459</v>
      </c>
      <c r="N5" s="174" t="s">
        <v>461</v>
      </c>
      <c r="O5" s="174" t="s">
        <v>462</v>
      </c>
      <c r="P5" s="174" t="s">
        <v>463</v>
      </c>
      <c r="AF5" s="174" t="s">
        <v>2665</v>
      </c>
      <c r="AG5" s="174" t="s">
        <v>2666</v>
      </c>
      <c r="AH5" s="174" t="s">
        <v>2667</v>
      </c>
      <c r="AI5" s="174" t="s">
        <v>2668</v>
      </c>
      <c r="AJ5" s="176" t="s">
        <v>2669</v>
      </c>
    </row>
    <row r="6" spans="1:37" ht="315">
      <c r="A6" s="174" t="s">
        <v>433</v>
      </c>
      <c r="B6" s="174" t="s">
        <v>476</v>
      </c>
      <c r="C6" s="174">
        <v>631784</v>
      </c>
      <c r="D6" s="174" t="s">
        <v>477</v>
      </c>
      <c r="E6" s="174" t="s">
        <v>436</v>
      </c>
      <c r="F6" s="174" t="s">
        <v>436</v>
      </c>
      <c r="G6" s="174" t="s">
        <v>298</v>
      </c>
      <c r="H6" s="175">
        <v>45968.611805555556</v>
      </c>
      <c r="I6" s="174" t="s">
        <v>453</v>
      </c>
      <c r="J6" s="174" t="s">
        <v>454</v>
      </c>
      <c r="K6" s="174" t="s">
        <v>455</v>
      </c>
      <c r="L6" s="174" t="s">
        <v>456</v>
      </c>
      <c r="M6" s="174" t="s">
        <v>470</v>
      </c>
      <c r="N6" s="174" t="s">
        <v>462</v>
      </c>
      <c r="O6" s="174" t="s">
        <v>463</v>
      </c>
      <c r="AF6" s="174" t="s">
        <v>2665</v>
      </c>
      <c r="AG6" s="174" t="s">
        <v>2666</v>
      </c>
      <c r="AH6" s="174" t="s">
        <v>2667</v>
      </c>
      <c r="AI6" s="174" t="s">
        <v>2668</v>
      </c>
      <c r="AJ6" s="176" t="s">
        <v>2669</v>
      </c>
    </row>
    <row r="7" spans="1:37" ht="315">
      <c r="A7" s="174" t="s">
        <v>433</v>
      </c>
      <c r="B7" s="174" t="s">
        <v>478</v>
      </c>
      <c r="C7" s="174">
        <v>631617</v>
      </c>
      <c r="D7" s="174" t="s">
        <v>479</v>
      </c>
      <c r="E7" s="174" t="s">
        <v>480</v>
      </c>
      <c r="F7" s="174" t="s">
        <v>481</v>
      </c>
      <c r="G7" s="174" t="s">
        <v>302</v>
      </c>
      <c r="H7" s="175">
        <v>45968.556944444441</v>
      </c>
      <c r="I7" s="174" t="s">
        <v>482</v>
      </c>
      <c r="J7" s="174" t="s">
        <v>483</v>
      </c>
      <c r="K7" s="174" t="s">
        <v>455</v>
      </c>
      <c r="L7" s="174" t="s">
        <v>456</v>
      </c>
      <c r="M7" s="174" t="s">
        <v>470</v>
      </c>
      <c r="N7" s="174" t="s">
        <v>484</v>
      </c>
      <c r="O7" s="174" t="s">
        <v>485</v>
      </c>
      <c r="P7" s="174" t="s">
        <v>486</v>
      </c>
      <c r="Q7" s="174" t="s">
        <v>487</v>
      </c>
      <c r="R7" s="174" t="s">
        <v>460</v>
      </c>
      <c r="S7" s="174" t="s">
        <v>488</v>
      </c>
      <c r="T7" s="174" t="s">
        <v>462</v>
      </c>
      <c r="U7" s="174" t="s">
        <v>463</v>
      </c>
      <c r="AF7" s="174" t="s">
        <v>2665</v>
      </c>
      <c r="AG7" s="174" t="s">
        <v>2666</v>
      </c>
      <c r="AH7" s="174" t="s">
        <v>2667</v>
      </c>
      <c r="AI7" s="174" t="s">
        <v>2668</v>
      </c>
      <c r="AJ7" s="176" t="s">
        <v>2669</v>
      </c>
    </row>
    <row r="8" spans="1:37" ht="315">
      <c r="A8" s="174" t="s">
        <v>433</v>
      </c>
      <c r="B8" s="174" t="s">
        <v>489</v>
      </c>
      <c r="C8" s="174">
        <v>631123</v>
      </c>
      <c r="D8" s="174" t="s">
        <v>490</v>
      </c>
      <c r="E8" s="174" t="s">
        <v>467</v>
      </c>
      <c r="F8" s="174" t="s">
        <v>467</v>
      </c>
      <c r="G8" s="174" t="s">
        <v>304</v>
      </c>
      <c r="H8" s="175">
        <v>45967.852777777778</v>
      </c>
      <c r="I8" s="174" t="s">
        <v>491</v>
      </c>
      <c r="J8" s="174" t="s">
        <v>483</v>
      </c>
      <c r="K8" s="174" t="s">
        <v>455</v>
      </c>
      <c r="L8" s="174" t="s">
        <v>456</v>
      </c>
      <c r="M8" s="174" t="s">
        <v>459</v>
      </c>
      <c r="N8" s="174" t="s">
        <v>492</v>
      </c>
      <c r="O8" s="174" t="s">
        <v>485</v>
      </c>
      <c r="P8" s="174" t="s">
        <v>486</v>
      </c>
      <c r="Q8" s="174" t="s">
        <v>460</v>
      </c>
      <c r="R8" s="174" t="s">
        <v>493</v>
      </c>
      <c r="S8" s="174" t="s">
        <v>461</v>
      </c>
      <c r="T8" s="174" t="s">
        <v>462</v>
      </c>
      <c r="U8" s="174" t="s">
        <v>463</v>
      </c>
      <c r="AF8" s="174" t="s">
        <v>2665</v>
      </c>
      <c r="AG8" s="174" t="s">
        <v>2666</v>
      </c>
      <c r="AH8" s="174" t="s">
        <v>2667</v>
      </c>
      <c r="AI8" s="174" t="s">
        <v>2668</v>
      </c>
      <c r="AJ8" s="176" t="s">
        <v>2669</v>
      </c>
    </row>
    <row r="9" spans="1:37" ht="315">
      <c r="A9" s="174" t="s">
        <v>433</v>
      </c>
      <c r="B9" s="174" t="s">
        <v>494</v>
      </c>
      <c r="C9" s="174">
        <v>631122</v>
      </c>
      <c r="D9" s="174" t="s">
        <v>495</v>
      </c>
      <c r="E9" s="174" t="s">
        <v>496</v>
      </c>
      <c r="F9" s="174" t="s">
        <v>496</v>
      </c>
      <c r="G9" s="174" t="s">
        <v>304</v>
      </c>
      <c r="H9" s="175">
        <v>45967.786111111112</v>
      </c>
      <c r="I9" s="174" t="s">
        <v>491</v>
      </c>
      <c r="J9" s="174" t="s">
        <v>483</v>
      </c>
      <c r="K9" s="174" t="s">
        <v>455</v>
      </c>
      <c r="L9" s="174" t="s">
        <v>456</v>
      </c>
      <c r="M9" s="174" t="s">
        <v>459</v>
      </c>
      <c r="N9" s="174" t="s">
        <v>497</v>
      </c>
      <c r="O9" s="174" t="s">
        <v>498</v>
      </c>
      <c r="P9" s="174" t="s">
        <v>485</v>
      </c>
      <c r="Q9" s="174" t="s">
        <v>486</v>
      </c>
      <c r="R9" s="174" t="s">
        <v>460</v>
      </c>
      <c r="S9" s="174" t="s">
        <v>499</v>
      </c>
      <c r="T9" s="174" t="s">
        <v>461</v>
      </c>
      <c r="U9" s="174" t="s">
        <v>500</v>
      </c>
      <c r="V9" s="174" t="s">
        <v>462</v>
      </c>
      <c r="W9" s="174" t="s">
        <v>463</v>
      </c>
      <c r="AF9" s="174" t="s">
        <v>2665</v>
      </c>
      <c r="AG9" s="174" t="s">
        <v>2666</v>
      </c>
      <c r="AH9" s="174" t="s">
        <v>2667</v>
      </c>
      <c r="AI9" s="174" t="s">
        <v>2668</v>
      </c>
      <c r="AJ9" s="176" t="s">
        <v>2669</v>
      </c>
    </row>
    <row r="10" spans="1:37" ht="315">
      <c r="A10" s="174" t="s">
        <v>433</v>
      </c>
      <c r="B10" s="174" t="s">
        <v>501</v>
      </c>
      <c r="C10" s="174">
        <v>631118</v>
      </c>
      <c r="D10" s="174" t="s">
        <v>502</v>
      </c>
      <c r="E10" s="174" t="s">
        <v>503</v>
      </c>
      <c r="F10" s="174" t="s">
        <v>503</v>
      </c>
      <c r="G10" s="174" t="s">
        <v>304</v>
      </c>
      <c r="H10" s="175">
        <v>45967.754166666666</v>
      </c>
      <c r="I10" s="174" t="s">
        <v>491</v>
      </c>
      <c r="J10" s="174" t="s">
        <v>483</v>
      </c>
      <c r="K10" s="174" t="s">
        <v>455</v>
      </c>
      <c r="L10" s="174" t="s">
        <v>456</v>
      </c>
      <c r="M10" s="174" t="s">
        <v>470</v>
      </c>
      <c r="N10" s="174" t="s">
        <v>484</v>
      </c>
      <c r="O10" s="174" t="s">
        <v>445</v>
      </c>
      <c r="P10" s="174" t="s">
        <v>504</v>
      </c>
      <c r="Q10" s="174" t="s">
        <v>486</v>
      </c>
      <c r="R10" s="174" t="s">
        <v>460</v>
      </c>
      <c r="S10" s="174" t="s">
        <v>488</v>
      </c>
      <c r="T10" s="174" t="s">
        <v>461</v>
      </c>
      <c r="U10" s="174" t="s">
        <v>462</v>
      </c>
      <c r="V10" s="174" t="s">
        <v>463</v>
      </c>
      <c r="AF10" s="174" t="s">
        <v>2665</v>
      </c>
      <c r="AG10" s="174" t="s">
        <v>2666</v>
      </c>
      <c r="AH10" s="174" t="s">
        <v>2667</v>
      </c>
      <c r="AI10" s="174" t="s">
        <v>2668</v>
      </c>
      <c r="AJ10" s="176" t="s">
        <v>2669</v>
      </c>
    </row>
    <row r="11" spans="1:37" ht="315">
      <c r="A11" s="174" t="s">
        <v>433</v>
      </c>
      <c r="B11" s="174" t="s">
        <v>505</v>
      </c>
      <c r="C11" s="174">
        <v>631011</v>
      </c>
      <c r="D11" s="174" t="s">
        <v>506</v>
      </c>
      <c r="E11" s="174" t="s">
        <v>507</v>
      </c>
      <c r="F11" s="174" t="s">
        <v>508</v>
      </c>
      <c r="G11" s="174" t="s">
        <v>303</v>
      </c>
      <c r="H11" s="175">
        <v>45967.664583333331</v>
      </c>
      <c r="I11" s="174" t="s">
        <v>453</v>
      </c>
      <c r="J11" s="174" t="s">
        <v>454</v>
      </c>
      <c r="K11" s="174" t="s">
        <v>455</v>
      </c>
      <c r="L11" s="174" t="s">
        <v>456</v>
      </c>
      <c r="M11" s="174" t="s">
        <v>459</v>
      </c>
      <c r="N11" s="174" t="s">
        <v>509</v>
      </c>
      <c r="O11" s="174" t="s">
        <v>510</v>
      </c>
      <c r="P11" s="174" t="s">
        <v>460</v>
      </c>
      <c r="Q11" s="174" t="s">
        <v>511</v>
      </c>
      <c r="R11" s="174" t="s">
        <v>461</v>
      </c>
      <c r="S11" s="174" t="s">
        <v>462</v>
      </c>
      <c r="T11" s="174" t="s">
        <v>463</v>
      </c>
      <c r="AF11" s="174" t="s">
        <v>2665</v>
      </c>
      <c r="AG11" s="174" t="s">
        <v>2666</v>
      </c>
      <c r="AH11" s="174" t="s">
        <v>2667</v>
      </c>
      <c r="AI11" s="174" t="s">
        <v>2668</v>
      </c>
      <c r="AJ11" s="176" t="s">
        <v>2669</v>
      </c>
    </row>
    <row r="12" spans="1:37" ht="315">
      <c r="A12" s="174" t="s">
        <v>433</v>
      </c>
      <c r="B12" s="174" t="s">
        <v>512</v>
      </c>
      <c r="C12" s="174">
        <v>630862</v>
      </c>
      <c r="D12" s="174" t="s">
        <v>513</v>
      </c>
      <c r="E12" s="174" t="s">
        <v>514</v>
      </c>
      <c r="F12" s="174" t="s">
        <v>508</v>
      </c>
      <c r="G12" s="174" t="s">
        <v>298</v>
      </c>
      <c r="H12" s="175">
        <v>45967.651388888888</v>
      </c>
      <c r="I12" s="174" t="s">
        <v>453</v>
      </c>
      <c r="J12" s="174" t="s">
        <v>454</v>
      </c>
      <c r="K12" s="174" t="s">
        <v>455</v>
      </c>
      <c r="L12" s="174" t="s">
        <v>456</v>
      </c>
      <c r="M12" s="174" t="s">
        <v>459</v>
      </c>
      <c r="N12" s="174" t="s">
        <v>460</v>
      </c>
      <c r="O12" s="174" t="s">
        <v>461</v>
      </c>
      <c r="P12" s="174" t="s">
        <v>462</v>
      </c>
      <c r="Q12" s="174" t="s">
        <v>463</v>
      </c>
      <c r="AF12" s="174" t="s">
        <v>2665</v>
      </c>
      <c r="AG12" s="174" t="s">
        <v>2666</v>
      </c>
      <c r="AH12" s="174" t="s">
        <v>2667</v>
      </c>
      <c r="AI12" s="174" t="s">
        <v>2668</v>
      </c>
      <c r="AJ12" s="176" t="s">
        <v>2669</v>
      </c>
    </row>
    <row r="13" spans="1:37" ht="315">
      <c r="A13" s="174" t="s">
        <v>433</v>
      </c>
      <c r="B13" s="174" t="s">
        <v>515</v>
      </c>
      <c r="C13" s="174">
        <v>630555</v>
      </c>
      <c r="D13" s="174" t="s">
        <v>516</v>
      </c>
      <c r="E13" s="174" t="s">
        <v>496</v>
      </c>
      <c r="F13" s="174" t="s">
        <v>496</v>
      </c>
      <c r="G13" s="174" t="s">
        <v>304</v>
      </c>
      <c r="H13" s="175">
        <v>45967.474999999999</v>
      </c>
      <c r="I13" s="174" t="s">
        <v>453</v>
      </c>
      <c r="J13" s="174" t="s">
        <v>483</v>
      </c>
      <c r="K13" s="174" t="s">
        <v>455</v>
      </c>
      <c r="L13" s="174" t="s">
        <v>456</v>
      </c>
      <c r="M13" s="174" t="s">
        <v>459</v>
      </c>
      <c r="N13" s="174" t="s">
        <v>492</v>
      </c>
      <c r="O13" s="174" t="s">
        <v>485</v>
      </c>
      <c r="P13" s="174" t="s">
        <v>460</v>
      </c>
      <c r="Q13" s="174" t="s">
        <v>493</v>
      </c>
      <c r="R13" s="174" t="s">
        <v>461</v>
      </c>
      <c r="S13" s="174" t="s">
        <v>500</v>
      </c>
      <c r="T13" s="174" t="s">
        <v>462</v>
      </c>
      <c r="U13" s="174" t="s">
        <v>463</v>
      </c>
      <c r="AF13" s="174" t="s">
        <v>2665</v>
      </c>
      <c r="AG13" s="174" t="s">
        <v>2666</v>
      </c>
      <c r="AH13" s="174" t="s">
        <v>2667</v>
      </c>
      <c r="AI13" s="174" t="s">
        <v>2668</v>
      </c>
      <c r="AJ13" s="176" t="s">
        <v>2669</v>
      </c>
    </row>
    <row r="14" spans="1:37" ht="315">
      <c r="A14" s="174" t="s">
        <v>433</v>
      </c>
      <c r="B14" s="174" t="s">
        <v>517</v>
      </c>
      <c r="C14" s="174">
        <v>629543</v>
      </c>
      <c r="D14" s="174" t="s">
        <v>518</v>
      </c>
      <c r="E14" s="174" t="s">
        <v>451</v>
      </c>
      <c r="F14" s="174" t="s">
        <v>519</v>
      </c>
      <c r="G14" s="174" t="s">
        <v>301</v>
      </c>
      <c r="H14" s="175">
        <v>45965.944444444445</v>
      </c>
      <c r="I14" s="174" t="s">
        <v>482</v>
      </c>
      <c r="J14" s="174" t="s">
        <v>475</v>
      </c>
      <c r="K14" s="174" t="s">
        <v>455</v>
      </c>
      <c r="L14" s="174" t="s">
        <v>456</v>
      </c>
      <c r="M14" s="174" t="s">
        <v>459</v>
      </c>
      <c r="N14" s="174" t="s">
        <v>520</v>
      </c>
      <c r="O14" s="174" t="s">
        <v>485</v>
      </c>
      <c r="P14" s="174" t="s">
        <v>521</v>
      </c>
      <c r="Q14" s="174" t="s">
        <v>461</v>
      </c>
      <c r="R14" s="174" t="s">
        <v>462</v>
      </c>
      <c r="S14" s="174" t="s">
        <v>463</v>
      </c>
      <c r="AF14" s="174" t="s">
        <v>2665</v>
      </c>
      <c r="AG14" s="174" t="s">
        <v>2666</v>
      </c>
      <c r="AH14" s="174" t="s">
        <v>2667</v>
      </c>
      <c r="AI14" s="174" t="s">
        <v>2668</v>
      </c>
      <c r="AJ14" s="176" t="s">
        <v>2669</v>
      </c>
    </row>
    <row r="15" spans="1:37" ht="315">
      <c r="A15" s="174" t="s">
        <v>433</v>
      </c>
      <c r="B15" s="174" t="s">
        <v>522</v>
      </c>
      <c r="C15" s="174">
        <v>629639</v>
      </c>
      <c r="D15" s="174" t="s">
        <v>523</v>
      </c>
      <c r="E15" s="174" t="s">
        <v>524</v>
      </c>
      <c r="F15" s="174" t="s">
        <v>525</v>
      </c>
      <c r="G15" s="174" t="s">
        <v>298</v>
      </c>
      <c r="H15" s="175">
        <v>45965.822222222225</v>
      </c>
      <c r="I15" s="174" t="s">
        <v>453</v>
      </c>
      <c r="J15" s="174" t="s">
        <v>454</v>
      </c>
      <c r="K15" s="174" t="s">
        <v>455</v>
      </c>
      <c r="L15" s="174" t="s">
        <v>456</v>
      </c>
      <c r="M15" s="174" t="s">
        <v>470</v>
      </c>
      <c r="N15" s="174" t="s">
        <v>526</v>
      </c>
      <c r="O15" s="174" t="s">
        <v>527</v>
      </c>
      <c r="P15" s="174" t="s">
        <v>528</v>
      </c>
      <c r="Q15" s="174" t="s">
        <v>460</v>
      </c>
      <c r="R15" s="174" t="s">
        <v>461</v>
      </c>
      <c r="S15" s="174" t="s">
        <v>462</v>
      </c>
      <c r="T15" s="174" t="s">
        <v>529</v>
      </c>
      <c r="U15" s="174" t="s">
        <v>463</v>
      </c>
      <c r="AF15" s="174" t="s">
        <v>2665</v>
      </c>
      <c r="AG15" s="174" t="s">
        <v>2666</v>
      </c>
      <c r="AH15" s="174" t="s">
        <v>2667</v>
      </c>
      <c r="AI15" s="174" t="s">
        <v>2668</v>
      </c>
      <c r="AJ15" s="176" t="s">
        <v>2669</v>
      </c>
    </row>
    <row r="16" spans="1:37" ht="315">
      <c r="A16" s="174" t="s">
        <v>433</v>
      </c>
      <c r="B16" s="174" t="s">
        <v>530</v>
      </c>
      <c r="C16" s="174">
        <v>629437</v>
      </c>
      <c r="D16" s="174" t="s">
        <v>531</v>
      </c>
      <c r="E16" s="174" t="s">
        <v>532</v>
      </c>
      <c r="F16" s="174" t="s">
        <v>532</v>
      </c>
      <c r="G16" s="174" t="s">
        <v>304</v>
      </c>
      <c r="H16" s="175">
        <v>45965.551388888889</v>
      </c>
      <c r="I16" s="174" t="s">
        <v>453</v>
      </c>
      <c r="J16" s="174" t="s">
        <v>454</v>
      </c>
      <c r="K16" s="174" t="s">
        <v>455</v>
      </c>
      <c r="L16" s="174" t="s">
        <v>456</v>
      </c>
      <c r="M16" s="174" t="s">
        <v>459</v>
      </c>
      <c r="N16" s="174" t="s">
        <v>520</v>
      </c>
      <c r="O16" s="174" t="s">
        <v>445</v>
      </c>
      <c r="P16" s="174" t="s">
        <v>504</v>
      </c>
      <c r="Q16" s="174" t="s">
        <v>521</v>
      </c>
      <c r="R16" s="174" t="s">
        <v>461</v>
      </c>
      <c r="S16" s="174" t="s">
        <v>462</v>
      </c>
      <c r="T16" s="174" t="s">
        <v>463</v>
      </c>
      <c r="AF16" s="174" t="s">
        <v>2665</v>
      </c>
      <c r="AG16" s="174" t="s">
        <v>2666</v>
      </c>
      <c r="AH16" s="174" t="s">
        <v>2667</v>
      </c>
      <c r="AI16" s="174" t="s">
        <v>2668</v>
      </c>
      <c r="AJ16" s="176" t="s">
        <v>2669</v>
      </c>
    </row>
    <row r="17" spans="1:36" ht="315">
      <c r="A17" s="174" t="s">
        <v>433</v>
      </c>
      <c r="B17" s="174" t="s">
        <v>533</v>
      </c>
      <c r="C17" s="174">
        <v>629428</v>
      </c>
      <c r="D17" s="174" t="s">
        <v>534</v>
      </c>
      <c r="E17" s="174" t="s">
        <v>481</v>
      </c>
      <c r="F17" s="174" t="s">
        <v>481</v>
      </c>
      <c r="G17" s="174" t="s">
        <v>304</v>
      </c>
      <c r="H17" s="175">
        <v>45965.534722222219</v>
      </c>
      <c r="I17" s="174" t="s">
        <v>491</v>
      </c>
      <c r="J17" s="174" t="s">
        <v>483</v>
      </c>
      <c r="K17" s="174" t="s">
        <v>455</v>
      </c>
      <c r="L17" s="174" t="s">
        <v>456</v>
      </c>
      <c r="M17" s="174" t="s">
        <v>459</v>
      </c>
      <c r="N17" s="174" t="s">
        <v>484</v>
      </c>
      <c r="O17" s="174" t="s">
        <v>485</v>
      </c>
      <c r="P17" s="174" t="s">
        <v>486</v>
      </c>
      <c r="Q17" s="174" t="s">
        <v>460</v>
      </c>
      <c r="R17" s="174" t="s">
        <v>488</v>
      </c>
      <c r="S17" s="174" t="s">
        <v>461</v>
      </c>
      <c r="T17" s="174" t="s">
        <v>462</v>
      </c>
      <c r="U17" s="174" t="s">
        <v>463</v>
      </c>
      <c r="AF17" s="174" t="s">
        <v>2665</v>
      </c>
      <c r="AG17" s="174" t="s">
        <v>2666</v>
      </c>
      <c r="AH17" s="174" t="s">
        <v>2667</v>
      </c>
      <c r="AI17" s="174" t="s">
        <v>2668</v>
      </c>
      <c r="AJ17" s="176" t="s">
        <v>2669</v>
      </c>
    </row>
    <row r="18" spans="1:36" ht="315">
      <c r="A18" s="174" t="s">
        <v>433</v>
      </c>
      <c r="B18" s="174" t="s">
        <v>535</v>
      </c>
      <c r="C18" s="174">
        <v>628781</v>
      </c>
      <c r="D18" s="174" t="s">
        <v>536</v>
      </c>
      <c r="E18" s="174" t="s">
        <v>537</v>
      </c>
      <c r="F18" s="174" t="s">
        <v>532</v>
      </c>
      <c r="G18" s="174" t="s">
        <v>299</v>
      </c>
      <c r="H18" s="175">
        <v>45964.6</v>
      </c>
      <c r="I18" s="174" t="s">
        <v>453</v>
      </c>
      <c r="J18" s="174" t="s">
        <v>454</v>
      </c>
      <c r="K18" s="174" t="s">
        <v>455</v>
      </c>
      <c r="L18" s="174" t="s">
        <v>456</v>
      </c>
      <c r="M18" s="174" t="s">
        <v>459</v>
      </c>
      <c r="N18" s="174" t="s">
        <v>526</v>
      </c>
      <c r="O18" s="174" t="s">
        <v>485</v>
      </c>
      <c r="P18" s="174" t="s">
        <v>527</v>
      </c>
      <c r="Q18" s="174" t="s">
        <v>538</v>
      </c>
      <c r="R18" s="174" t="s">
        <v>461</v>
      </c>
      <c r="S18" s="174" t="s">
        <v>462</v>
      </c>
      <c r="T18" s="174" t="s">
        <v>463</v>
      </c>
      <c r="AF18" s="174" t="s">
        <v>2665</v>
      </c>
      <c r="AG18" s="174" t="s">
        <v>2666</v>
      </c>
      <c r="AH18" s="174" t="s">
        <v>2667</v>
      </c>
      <c r="AI18" s="174" t="s">
        <v>2668</v>
      </c>
      <c r="AJ18" s="176" t="s">
        <v>2669</v>
      </c>
    </row>
    <row r="19" spans="1:36" ht="315">
      <c r="A19" s="174" t="s">
        <v>433</v>
      </c>
      <c r="B19" s="174" t="s">
        <v>539</v>
      </c>
      <c r="C19" s="174">
        <v>628605</v>
      </c>
      <c r="D19" s="174" t="s">
        <v>540</v>
      </c>
      <c r="E19" s="174" t="s">
        <v>466</v>
      </c>
      <c r="F19" s="174" t="s">
        <v>519</v>
      </c>
      <c r="G19" s="174" t="s">
        <v>301</v>
      </c>
      <c r="H19" s="175">
        <v>45964.002083333333</v>
      </c>
      <c r="I19" s="174" t="s">
        <v>482</v>
      </c>
      <c r="J19" s="174" t="s">
        <v>475</v>
      </c>
      <c r="K19" s="174" t="s">
        <v>455</v>
      </c>
      <c r="L19" s="174" t="s">
        <v>456</v>
      </c>
      <c r="M19" s="174" t="s">
        <v>459</v>
      </c>
      <c r="N19" s="174" t="s">
        <v>526</v>
      </c>
      <c r="O19" s="174" t="s">
        <v>485</v>
      </c>
      <c r="P19" s="174" t="s">
        <v>527</v>
      </c>
      <c r="Q19" s="174" t="s">
        <v>538</v>
      </c>
      <c r="R19" s="174" t="s">
        <v>541</v>
      </c>
      <c r="S19" s="174" t="s">
        <v>461</v>
      </c>
      <c r="T19" s="174" t="s">
        <v>462</v>
      </c>
      <c r="U19" s="174" t="s">
        <v>463</v>
      </c>
      <c r="AF19" s="174" t="s">
        <v>2665</v>
      </c>
      <c r="AG19" s="174" t="s">
        <v>2666</v>
      </c>
      <c r="AH19" s="174" t="s">
        <v>2667</v>
      </c>
      <c r="AI19" s="174" t="s">
        <v>2668</v>
      </c>
      <c r="AJ19" s="176" t="s">
        <v>2669</v>
      </c>
    </row>
    <row r="20" spans="1:36" ht="315">
      <c r="A20" s="174" t="s">
        <v>433</v>
      </c>
      <c r="B20" s="174" t="s">
        <v>542</v>
      </c>
      <c r="C20" s="174">
        <v>628601</v>
      </c>
      <c r="D20" s="174" t="s">
        <v>543</v>
      </c>
      <c r="E20" s="174" t="s">
        <v>519</v>
      </c>
      <c r="F20" s="174" t="s">
        <v>519</v>
      </c>
      <c r="G20" s="174" t="s">
        <v>299</v>
      </c>
      <c r="H20" s="175">
        <v>45963</v>
      </c>
      <c r="I20" s="174" t="s">
        <v>491</v>
      </c>
      <c r="J20" s="174" t="s">
        <v>454</v>
      </c>
      <c r="K20" s="174" t="s">
        <v>455</v>
      </c>
      <c r="L20" s="174" t="s">
        <v>456</v>
      </c>
      <c r="M20" s="174" t="s">
        <v>459</v>
      </c>
      <c r="N20" s="174" t="s">
        <v>544</v>
      </c>
      <c r="O20" s="174" t="s">
        <v>498</v>
      </c>
      <c r="P20" s="174" t="s">
        <v>485</v>
      </c>
      <c r="Q20" s="174" t="s">
        <v>545</v>
      </c>
      <c r="R20" s="174" t="s">
        <v>460</v>
      </c>
      <c r="S20" s="174" t="s">
        <v>546</v>
      </c>
      <c r="T20" s="174" t="s">
        <v>461</v>
      </c>
      <c r="U20" s="174" t="s">
        <v>462</v>
      </c>
      <c r="V20" s="174" t="s">
        <v>463</v>
      </c>
      <c r="AF20" s="174" t="s">
        <v>2665</v>
      </c>
      <c r="AG20" s="174" t="s">
        <v>2666</v>
      </c>
      <c r="AH20" s="174" t="s">
        <v>2667</v>
      </c>
      <c r="AI20" s="174" t="s">
        <v>2668</v>
      </c>
      <c r="AJ20" s="176" t="s">
        <v>2669</v>
      </c>
    </row>
    <row r="21" spans="1:36" ht="315">
      <c r="A21" s="174" t="s">
        <v>433</v>
      </c>
      <c r="B21" s="174" t="s">
        <v>547</v>
      </c>
      <c r="C21" s="174">
        <v>628552</v>
      </c>
      <c r="D21" s="174" t="s">
        <v>548</v>
      </c>
      <c r="E21" s="174" t="s">
        <v>507</v>
      </c>
      <c r="F21" s="174" t="s">
        <v>549</v>
      </c>
      <c r="G21" s="174" t="s">
        <v>468</v>
      </c>
      <c r="H21" s="175">
        <v>45961.818749999999</v>
      </c>
      <c r="I21" s="174" t="s">
        <v>453</v>
      </c>
      <c r="J21" s="174" t="s">
        <v>454</v>
      </c>
      <c r="K21" s="174" t="s">
        <v>455</v>
      </c>
      <c r="L21" s="174" t="s">
        <v>456</v>
      </c>
      <c r="M21" s="174" t="s">
        <v>457</v>
      </c>
      <c r="N21" s="174" t="s">
        <v>469</v>
      </c>
      <c r="O21" s="174" t="s">
        <v>459</v>
      </c>
      <c r="P21" s="174" t="s">
        <v>509</v>
      </c>
      <c r="Q21" s="174" t="s">
        <v>445</v>
      </c>
      <c r="R21" s="174" t="s">
        <v>510</v>
      </c>
      <c r="S21" s="174" t="s">
        <v>461</v>
      </c>
      <c r="T21" s="174" t="s">
        <v>462</v>
      </c>
      <c r="U21" s="174" t="s">
        <v>463</v>
      </c>
      <c r="AF21" s="174" t="s">
        <v>2665</v>
      </c>
      <c r="AG21" s="174" t="s">
        <v>2666</v>
      </c>
      <c r="AH21" s="174" t="s">
        <v>2667</v>
      </c>
      <c r="AI21" s="174" t="s">
        <v>2668</v>
      </c>
      <c r="AJ21" s="176" t="s">
        <v>2669</v>
      </c>
    </row>
    <row r="22" spans="1:36" ht="315">
      <c r="A22" s="174" t="s">
        <v>433</v>
      </c>
      <c r="B22" s="174" t="s">
        <v>550</v>
      </c>
      <c r="C22" s="174">
        <v>628483</v>
      </c>
      <c r="D22" s="174" t="s">
        <v>551</v>
      </c>
      <c r="E22" s="174" t="s">
        <v>496</v>
      </c>
      <c r="F22" s="174" t="s">
        <v>496</v>
      </c>
      <c r="G22" s="174" t="s">
        <v>304</v>
      </c>
      <c r="H22" s="175">
        <v>45961.729166666664</v>
      </c>
      <c r="I22" s="174" t="s">
        <v>482</v>
      </c>
      <c r="J22" s="174" t="s">
        <v>454</v>
      </c>
      <c r="K22" s="174" t="s">
        <v>455</v>
      </c>
      <c r="L22" s="174" t="s">
        <v>456</v>
      </c>
      <c r="M22" s="174" t="s">
        <v>470</v>
      </c>
      <c r="N22" s="174" t="s">
        <v>520</v>
      </c>
      <c r="O22" s="174" t="s">
        <v>485</v>
      </c>
      <c r="P22" s="174" t="s">
        <v>521</v>
      </c>
      <c r="Q22" s="174" t="s">
        <v>461</v>
      </c>
      <c r="R22" s="174" t="s">
        <v>462</v>
      </c>
      <c r="S22" s="174" t="s">
        <v>463</v>
      </c>
      <c r="AF22" s="174" t="s">
        <v>2665</v>
      </c>
      <c r="AG22" s="174" t="s">
        <v>2666</v>
      </c>
      <c r="AH22" s="174" t="s">
        <v>2667</v>
      </c>
      <c r="AI22" s="174" t="s">
        <v>2668</v>
      </c>
      <c r="AJ22" s="176" t="s">
        <v>2669</v>
      </c>
    </row>
    <row r="23" spans="1:36" ht="315">
      <c r="A23" s="174" t="s">
        <v>433</v>
      </c>
      <c r="B23" s="174" t="s">
        <v>552</v>
      </c>
      <c r="C23" s="174">
        <v>628544</v>
      </c>
      <c r="D23" s="174" t="s">
        <v>553</v>
      </c>
      <c r="E23" s="174" t="s">
        <v>532</v>
      </c>
      <c r="F23" s="174" t="s">
        <v>532</v>
      </c>
      <c r="G23" s="174" t="s">
        <v>304</v>
      </c>
      <c r="H23" s="175">
        <v>45961.650694444441</v>
      </c>
      <c r="I23" s="174" t="s">
        <v>453</v>
      </c>
      <c r="J23" s="174" t="s">
        <v>454</v>
      </c>
      <c r="K23" s="174" t="s">
        <v>455</v>
      </c>
      <c r="L23" s="174" t="s">
        <v>456</v>
      </c>
      <c r="M23" s="174" t="s">
        <v>459</v>
      </c>
      <c r="N23" s="174" t="s">
        <v>526</v>
      </c>
      <c r="O23" s="174" t="s">
        <v>485</v>
      </c>
      <c r="P23" s="174" t="s">
        <v>527</v>
      </c>
      <c r="Q23" s="174" t="s">
        <v>538</v>
      </c>
      <c r="R23" s="174" t="s">
        <v>461</v>
      </c>
      <c r="S23" s="174" t="s">
        <v>462</v>
      </c>
      <c r="T23" s="174" t="s">
        <v>463</v>
      </c>
      <c r="AF23" s="174" t="s">
        <v>2665</v>
      </c>
      <c r="AG23" s="174" t="s">
        <v>2666</v>
      </c>
      <c r="AH23" s="174" t="s">
        <v>2667</v>
      </c>
      <c r="AI23" s="174" t="s">
        <v>2668</v>
      </c>
      <c r="AJ23" s="176" t="s">
        <v>2669</v>
      </c>
    </row>
    <row r="24" spans="1:36" ht="315">
      <c r="A24" s="174" t="s">
        <v>433</v>
      </c>
      <c r="B24" s="174" t="s">
        <v>554</v>
      </c>
      <c r="C24" s="174">
        <v>628472</v>
      </c>
      <c r="D24" s="174" t="s">
        <v>555</v>
      </c>
      <c r="E24" s="174" t="s">
        <v>466</v>
      </c>
      <c r="F24" s="174" t="s">
        <v>556</v>
      </c>
      <c r="G24" s="174" t="s">
        <v>124</v>
      </c>
      <c r="H24" s="175">
        <v>45961.634027777778</v>
      </c>
      <c r="I24" s="174" t="s">
        <v>482</v>
      </c>
      <c r="J24" s="174" t="s">
        <v>454</v>
      </c>
      <c r="K24" s="174" t="s">
        <v>455</v>
      </c>
      <c r="L24" s="174" t="s">
        <v>456</v>
      </c>
      <c r="M24" s="174" t="s">
        <v>457</v>
      </c>
      <c r="N24" s="174" t="s">
        <v>458</v>
      </c>
      <c r="O24" s="174" t="s">
        <v>459</v>
      </c>
      <c r="P24" s="174" t="s">
        <v>461</v>
      </c>
      <c r="Q24" s="174" t="s">
        <v>462</v>
      </c>
      <c r="R24" s="174" t="s">
        <v>463</v>
      </c>
      <c r="AF24" s="174" t="s">
        <v>2665</v>
      </c>
      <c r="AG24" s="174" t="s">
        <v>2666</v>
      </c>
      <c r="AH24" s="174" t="s">
        <v>2667</v>
      </c>
      <c r="AI24" s="174" t="s">
        <v>2668</v>
      </c>
      <c r="AJ24" s="176" t="s">
        <v>2669</v>
      </c>
    </row>
    <row r="25" spans="1:36" ht="315">
      <c r="A25" s="174" t="s">
        <v>433</v>
      </c>
      <c r="B25" s="174" t="s">
        <v>557</v>
      </c>
      <c r="C25" s="174">
        <v>628460</v>
      </c>
      <c r="D25" s="174" t="s">
        <v>558</v>
      </c>
      <c r="E25" s="174" t="s">
        <v>507</v>
      </c>
      <c r="F25" s="174" t="s">
        <v>559</v>
      </c>
      <c r="G25" s="174" t="s">
        <v>300</v>
      </c>
      <c r="H25" s="175">
        <v>45961.615277777775</v>
      </c>
      <c r="I25" s="174" t="s">
        <v>482</v>
      </c>
      <c r="J25" s="174" t="s">
        <v>454</v>
      </c>
      <c r="K25" s="174" t="s">
        <v>455</v>
      </c>
      <c r="L25" s="174" t="s">
        <v>456</v>
      </c>
      <c r="M25" s="174" t="s">
        <v>459</v>
      </c>
      <c r="N25" s="174" t="s">
        <v>509</v>
      </c>
      <c r="O25" s="174" t="s">
        <v>510</v>
      </c>
      <c r="P25" s="174" t="s">
        <v>511</v>
      </c>
      <c r="Q25" s="174" t="s">
        <v>461</v>
      </c>
      <c r="R25" s="174" t="s">
        <v>462</v>
      </c>
      <c r="S25" s="174" t="s">
        <v>463</v>
      </c>
      <c r="AF25" s="174" t="s">
        <v>2665</v>
      </c>
      <c r="AG25" s="174" t="s">
        <v>2666</v>
      </c>
      <c r="AH25" s="174" t="s">
        <v>2667</v>
      </c>
      <c r="AI25" s="174" t="s">
        <v>2668</v>
      </c>
      <c r="AJ25" s="176" t="s">
        <v>2669</v>
      </c>
    </row>
    <row r="26" spans="1:36" ht="315">
      <c r="A26" s="174" t="s">
        <v>433</v>
      </c>
      <c r="B26" s="174" t="s">
        <v>560</v>
      </c>
      <c r="C26" s="174">
        <v>628224</v>
      </c>
      <c r="D26" s="174" t="s">
        <v>561</v>
      </c>
      <c r="E26" s="174" t="s">
        <v>466</v>
      </c>
      <c r="F26" s="174" t="s">
        <v>559</v>
      </c>
      <c r="G26" s="174" t="s">
        <v>468</v>
      </c>
      <c r="H26" s="175">
        <v>45961.511111111111</v>
      </c>
      <c r="I26" s="174" t="s">
        <v>482</v>
      </c>
      <c r="J26" s="174" t="s">
        <v>454</v>
      </c>
      <c r="K26" s="174" t="s">
        <v>455</v>
      </c>
      <c r="L26" s="174" t="s">
        <v>456</v>
      </c>
      <c r="M26" s="174" t="s">
        <v>459</v>
      </c>
      <c r="N26" s="174" t="s">
        <v>526</v>
      </c>
      <c r="O26" s="174" t="s">
        <v>445</v>
      </c>
      <c r="P26" s="174" t="s">
        <v>527</v>
      </c>
      <c r="Q26" s="174" t="s">
        <v>538</v>
      </c>
      <c r="R26" s="174" t="s">
        <v>510</v>
      </c>
      <c r="S26" s="174" t="s">
        <v>541</v>
      </c>
      <c r="T26" s="174" t="s">
        <v>461</v>
      </c>
      <c r="U26" s="174" t="s">
        <v>462</v>
      </c>
      <c r="V26" s="174" t="s">
        <v>463</v>
      </c>
      <c r="AF26" s="174" t="s">
        <v>2665</v>
      </c>
      <c r="AG26" s="174" t="s">
        <v>2666</v>
      </c>
      <c r="AH26" s="174" t="s">
        <v>2667</v>
      </c>
      <c r="AI26" s="174" t="s">
        <v>2668</v>
      </c>
      <c r="AJ26" s="176" t="s">
        <v>2669</v>
      </c>
    </row>
    <row r="27" spans="1:36" ht="315">
      <c r="A27" s="174" t="s">
        <v>433</v>
      </c>
      <c r="B27" s="174" t="s">
        <v>562</v>
      </c>
      <c r="C27" s="174">
        <v>628206</v>
      </c>
      <c r="D27" s="174" t="s">
        <v>563</v>
      </c>
      <c r="E27" s="174" t="s">
        <v>466</v>
      </c>
      <c r="F27" s="174" t="s">
        <v>519</v>
      </c>
      <c r="G27" s="174" t="s">
        <v>124</v>
      </c>
      <c r="H27" s="175">
        <v>45961.499305555553</v>
      </c>
      <c r="I27" s="174" t="s">
        <v>482</v>
      </c>
      <c r="J27" s="174" t="s">
        <v>454</v>
      </c>
      <c r="K27" s="174" t="s">
        <v>455</v>
      </c>
      <c r="L27" s="174" t="s">
        <v>456</v>
      </c>
      <c r="M27" s="174" t="s">
        <v>457</v>
      </c>
      <c r="N27" s="174" t="s">
        <v>469</v>
      </c>
      <c r="O27" s="174" t="s">
        <v>459</v>
      </c>
      <c r="P27" s="174" t="s">
        <v>461</v>
      </c>
      <c r="Q27" s="174" t="s">
        <v>462</v>
      </c>
      <c r="R27" s="174" t="s">
        <v>463</v>
      </c>
      <c r="AF27" s="174" t="s">
        <v>2665</v>
      </c>
      <c r="AG27" s="174" t="s">
        <v>2666</v>
      </c>
      <c r="AH27" s="174" t="s">
        <v>2667</v>
      </c>
      <c r="AI27" s="174" t="s">
        <v>2668</v>
      </c>
      <c r="AJ27" s="176" t="s">
        <v>2669</v>
      </c>
    </row>
    <row r="28" spans="1:36" ht="315">
      <c r="A28" s="174" t="s">
        <v>433</v>
      </c>
      <c r="B28" s="174" t="s">
        <v>564</v>
      </c>
      <c r="C28" s="174">
        <v>628085</v>
      </c>
      <c r="D28" s="174" t="s">
        <v>565</v>
      </c>
      <c r="E28" s="174" t="s">
        <v>566</v>
      </c>
      <c r="F28" s="174" t="s">
        <v>559</v>
      </c>
      <c r="G28" s="174" t="s">
        <v>300</v>
      </c>
      <c r="H28" s="175">
        <v>45961.490972222222</v>
      </c>
      <c r="I28" s="174" t="s">
        <v>482</v>
      </c>
      <c r="J28" s="174" t="s">
        <v>483</v>
      </c>
      <c r="K28" s="174" t="s">
        <v>455</v>
      </c>
      <c r="L28" s="174" t="s">
        <v>456</v>
      </c>
      <c r="M28" s="174" t="s">
        <v>459</v>
      </c>
      <c r="N28" s="174" t="s">
        <v>492</v>
      </c>
      <c r="O28" s="174" t="s">
        <v>486</v>
      </c>
      <c r="P28" s="174" t="s">
        <v>487</v>
      </c>
      <c r="Q28" s="174" t="s">
        <v>493</v>
      </c>
      <c r="R28" s="174" t="s">
        <v>461</v>
      </c>
      <c r="S28" s="174" t="s">
        <v>462</v>
      </c>
      <c r="T28" s="174" t="s">
        <v>463</v>
      </c>
      <c r="AF28" s="174" t="s">
        <v>2665</v>
      </c>
      <c r="AG28" s="174" t="s">
        <v>2666</v>
      </c>
      <c r="AH28" s="174" t="s">
        <v>2667</v>
      </c>
      <c r="AI28" s="174" t="s">
        <v>2668</v>
      </c>
      <c r="AJ28" s="176" t="s">
        <v>2669</v>
      </c>
    </row>
    <row r="29" spans="1:36" ht="315">
      <c r="A29" s="174" t="s">
        <v>433</v>
      </c>
      <c r="B29" s="174" t="s">
        <v>567</v>
      </c>
      <c r="C29" s="174">
        <v>627767</v>
      </c>
      <c r="D29" s="174" t="s">
        <v>568</v>
      </c>
      <c r="E29" s="174" t="s">
        <v>507</v>
      </c>
      <c r="F29" s="174" t="s">
        <v>549</v>
      </c>
      <c r="G29" s="174" t="s">
        <v>468</v>
      </c>
      <c r="H29" s="175">
        <v>45960.759027777778</v>
      </c>
      <c r="I29" s="174" t="s">
        <v>482</v>
      </c>
      <c r="J29" s="174" t="s">
        <v>454</v>
      </c>
      <c r="K29" s="174" t="s">
        <v>455</v>
      </c>
      <c r="L29" s="174" t="s">
        <v>456</v>
      </c>
      <c r="M29" s="174" t="s">
        <v>459</v>
      </c>
      <c r="N29" s="174" t="s">
        <v>526</v>
      </c>
      <c r="O29" s="174" t="s">
        <v>485</v>
      </c>
      <c r="P29" s="174" t="s">
        <v>538</v>
      </c>
      <c r="Q29" s="174" t="s">
        <v>541</v>
      </c>
      <c r="R29" s="174" t="s">
        <v>461</v>
      </c>
      <c r="S29" s="174" t="s">
        <v>462</v>
      </c>
      <c r="T29" s="174" t="s">
        <v>463</v>
      </c>
      <c r="AF29" s="174" t="s">
        <v>2665</v>
      </c>
      <c r="AG29" s="174" t="s">
        <v>2666</v>
      </c>
      <c r="AH29" s="174" t="s">
        <v>2667</v>
      </c>
      <c r="AI29" s="174" t="s">
        <v>2668</v>
      </c>
      <c r="AJ29" s="176" t="s">
        <v>2669</v>
      </c>
    </row>
    <row r="30" spans="1:36" ht="315">
      <c r="A30" s="174" t="s">
        <v>433</v>
      </c>
      <c r="B30" s="174" t="s">
        <v>569</v>
      </c>
      <c r="C30" s="174">
        <v>627422</v>
      </c>
      <c r="D30" s="174" t="s">
        <v>570</v>
      </c>
      <c r="E30" s="174" t="s">
        <v>532</v>
      </c>
      <c r="F30" s="174" t="s">
        <v>532</v>
      </c>
      <c r="G30" s="174" t="s">
        <v>304</v>
      </c>
      <c r="H30" s="175">
        <v>45960.671527777777</v>
      </c>
      <c r="I30" s="174" t="s">
        <v>453</v>
      </c>
      <c r="J30" s="174" t="s">
        <v>483</v>
      </c>
      <c r="K30" s="174" t="s">
        <v>455</v>
      </c>
      <c r="L30" s="174" t="s">
        <v>456</v>
      </c>
      <c r="M30" s="174" t="s">
        <v>459</v>
      </c>
      <c r="N30" s="174" t="s">
        <v>492</v>
      </c>
      <c r="O30" s="174" t="s">
        <v>485</v>
      </c>
      <c r="P30" s="174" t="s">
        <v>486</v>
      </c>
      <c r="Q30" s="174" t="s">
        <v>460</v>
      </c>
      <c r="R30" s="174" t="s">
        <v>493</v>
      </c>
      <c r="S30" s="174" t="s">
        <v>461</v>
      </c>
      <c r="T30" s="174" t="s">
        <v>462</v>
      </c>
      <c r="U30" s="174" t="s">
        <v>529</v>
      </c>
      <c r="V30" s="174" t="s">
        <v>463</v>
      </c>
      <c r="AF30" s="174" t="s">
        <v>2665</v>
      </c>
      <c r="AG30" s="174" t="s">
        <v>2666</v>
      </c>
      <c r="AH30" s="174" t="s">
        <v>2667</v>
      </c>
      <c r="AI30" s="174" t="s">
        <v>2668</v>
      </c>
      <c r="AJ30" s="176" t="s">
        <v>2669</v>
      </c>
    </row>
    <row r="31" spans="1:36" ht="315">
      <c r="A31" s="174" t="s">
        <v>433</v>
      </c>
      <c r="B31" s="174" t="s">
        <v>571</v>
      </c>
      <c r="C31" s="174">
        <v>627522</v>
      </c>
      <c r="D31" s="174" t="s">
        <v>572</v>
      </c>
      <c r="E31" s="174" t="s">
        <v>466</v>
      </c>
      <c r="F31" s="174" t="s">
        <v>559</v>
      </c>
      <c r="G31" s="174" t="s">
        <v>124</v>
      </c>
      <c r="H31" s="175">
        <v>45960.657638888886</v>
      </c>
      <c r="I31" s="174" t="s">
        <v>453</v>
      </c>
      <c r="J31" s="174" t="s">
        <v>454</v>
      </c>
      <c r="K31" s="174" t="s">
        <v>455</v>
      </c>
      <c r="L31" s="174" t="s">
        <v>456</v>
      </c>
      <c r="M31" s="174" t="s">
        <v>457</v>
      </c>
      <c r="N31" s="174" t="s">
        <v>458</v>
      </c>
      <c r="O31" s="174" t="s">
        <v>459</v>
      </c>
      <c r="P31" s="174" t="s">
        <v>461</v>
      </c>
      <c r="Q31" s="174" t="s">
        <v>462</v>
      </c>
      <c r="R31" s="174" t="s">
        <v>463</v>
      </c>
      <c r="AF31" s="174" t="s">
        <v>2665</v>
      </c>
      <c r="AG31" s="174" t="s">
        <v>2666</v>
      </c>
      <c r="AH31" s="174" t="s">
        <v>2667</v>
      </c>
      <c r="AI31" s="174" t="s">
        <v>2668</v>
      </c>
      <c r="AJ31" s="176" t="s">
        <v>2669</v>
      </c>
    </row>
    <row r="32" spans="1:36" ht="315">
      <c r="A32" s="174" t="s">
        <v>433</v>
      </c>
      <c r="B32" s="174" t="s">
        <v>573</v>
      </c>
      <c r="C32" s="174">
        <v>627419</v>
      </c>
      <c r="D32" s="174" t="s">
        <v>574</v>
      </c>
      <c r="E32" s="174" t="s">
        <v>507</v>
      </c>
      <c r="F32" s="174" t="s">
        <v>503</v>
      </c>
      <c r="G32" s="174" t="s">
        <v>300</v>
      </c>
      <c r="H32" s="175">
        <v>45960.647916666669</v>
      </c>
      <c r="I32" s="174" t="s">
        <v>437</v>
      </c>
      <c r="J32" s="174" t="s">
        <v>483</v>
      </c>
      <c r="K32" s="174" t="s">
        <v>455</v>
      </c>
      <c r="L32" s="174" t="s">
        <v>456</v>
      </c>
      <c r="M32" s="174" t="s">
        <v>459</v>
      </c>
      <c r="N32" s="174" t="s">
        <v>492</v>
      </c>
      <c r="O32" s="174" t="s">
        <v>485</v>
      </c>
      <c r="P32" s="174" t="s">
        <v>486</v>
      </c>
      <c r="Q32" s="174" t="s">
        <v>460</v>
      </c>
      <c r="R32" s="174" t="s">
        <v>493</v>
      </c>
      <c r="S32" s="174" t="s">
        <v>461</v>
      </c>
      <c r="T32" s="174" t="s">
        <v>462</v>
      </c>
      <c r="U32" s="174" t="s">
        <v>463</v>
      </c>
      <c r="AF32" s="174" t="s">
        <v>2665</v>
      </c>
      <c r="AG32" s="174" t="s">
        <v>2666</v>
      </c>
      <c r="AH32" s="174" t="s">
        <v>2667</v>
      </c>
      <c r="AI32" s="174" t="s">
        <v>2668</v>
      </c>
      <c r="AJ32" s="176" t="s">
        <v>2669</v>
      </c>
    </row>
    <row r="33" spans="1:36" ht="315">
      <c r="A33" s="174" t="s">
        <v>433</v>
      </c>
      <c r="B33" s="174" t="s">
        <v>575</v>
      </c>
      <c r="C33" s="174">
        <v>627275</v>
      </c>
      <c r="D33" s="174" t="s">
        <v>576</v>
      </c>
      <c r="E33" s="174" t="s">
        <v>496</v>
      </c>
      <c r="F33" s="174" t="s">
        <v>496</v>
      </c>
      <c r="G33" s="174" t="s">
        <v>304</v>
      </c>
      <c r="H33" s="175">
        <v>45960.522222222222</v>
      </c>
      <c r="I33" s="174" t="s">
        <v>491</v>
      </c>
      <c r="J33" s="174" t="s">
        <v>454</v>
      </c>
      <c r="K33" s="174" t="s">
        <v>455</v>
      </c>
      <c r="L33" s="174" t="s">
        <v>456</v>
      </c>
      <c r="M33" s="174" t="s">
        <v>577</v>
      </c>
      <c r="N33" s="174" t="s">
        <v>497</v>
      </c>
      <c r="O33" s="174" t="s">
        <v>498</v>
      </c>
      <c r="P33" s="174" t="s">
        <v>485</v>
      </c>
      <c r="Q33" s="174" t="s">
        <v>545</v>
      </c>
      <c r="R33" s="174" t="s">
        <v>460</v>
      </c>
      <c r="S33" s="174" t="s">
        <v>499</v>
      </c>
      <c r="T33" s="174" t="s">
        <v>461</v>
      </c>
      <c r="U33" s="174" t="s">
        <v>500</v>
      </c>
      <c r="V33" s="174" t="s">
        <v>462</v>
      </c>
      <c r="W33" s="174" t="s">
        <v>463</v>
      </c>
      <c r="AF33" s="174" t="s">
        <v>2665</v>
      </c>
      <c r="AG33" s="174" t="s">
        <v>2666</v>
      </c>
      <c r="AH33" s="174" t="s">
        <v>2667</v>
      </c>
      <c r="AI33" s="174" t="s">
        <v>2668</v>
      </c>
      <c r="AJ33" s="176" t="s">
        <v>2669</v>
      </c>
    </row>
    <row r="34" spans="1:36" ht="315">
      <c r="A34" s="174" t="s">
        <v>433</v>
      </c>
      <c r="B34" s="174" t="s">
        <v>578</v>
      </c>
      <c r="C34" s="174">
        <v>626839</v>
      </c>
      <c r="D34" s="174" t="s">
        <v>579</v>
      </c>
      <c r="E34" s="174" t="s">
        <v>507</v>
      </c>
      <c r="F34" s="174" t="s">
        <v>481</v>
      </c>
      <c r="G34" s="174" t="s">
        <v>298</v>
      </c>
      <c r="H34" s="175">
        <v>45959.699305555558</v>
      </c>
      <c r="I34" s="174" t="s">
        <v>453</v>
      </c>
      <c r="J34" s="174" t="s">
        <v>454</v>
      </c>
      <c r="K34" s="174" t="s">
        <v>455</v>
      </c>
      <c r="L34" s="174" t="s">
        <v>456</v>
      </c>
      <c r="M34" s="174" t="s">
        <v>457</v>
      </c>
      <c r="N34" s="174" t="s">
        <v>580</v>
      </c>
      <c r="O34" s="174" t="s">
        <v>458</v>
      </c>
      <c r="P34" s="174" t="s">
        <v>577</v>
      </c>
      <c r="Q34" s="174" t="s">
        <v>461</v>
      </c>
      <c r="R34" s="174" t="s">
        <v>462</v>
      </c>
      <c r="S34" s="174" t="s">
        <v>463</v>
      </c>
      <c r="AF34" s="174" t="s">
        <v>2665</v>
      </c>
      <c r="AG34" s="174" t="s">
        <v>2666</v>
      </c>
      <c r="AH34" s="174" t="s">
        <v>2667</v>
      </c>
      <c r="AI34" s="174" t="s">
        <v>2668</v>
      </c>
      <c r="AJ34" s="176" t="s">
        <v>2669</v>
      </c>
    </row>
    <row r="35" spans="1:36" ht="315">
      <c r="A35" s="174" t="s">
        <v>433</v>
      </c>
      <c r="B35" s="174" t="s">
        <v>581</v>
      </c>
      <c r="C35" s="174">
        <v>626701</v>
      </c>
      <c r="D35" s="174" t="s">
        <v>582</v>
      </c>
      <c r="E35" s="174" t="s">
        <v>583</v>
      </c>
      <c r="F35" s="174" t="s">
        <v>436</v>
      </c>
      <c r="G35" s="174" t="s">
        <v>300</v>
      </c>
      <c r="H35" s="175">
        <v>45959.574999999997</v>
      </c>
      <c r="I35" s="174" t="s">
        <v>437</v>
      </c>
      <c r="J35" s="174" t="s">
        <v>454</v>
      </c>
      <c r="K35" s="174" t="s">
        <v>455</v>
      </c>
      <c r="L35" s="174" t="s">
        <v>456</v>
      </c>
      <c r="M35" s="174" t="s">
        <v>459</v>
      </c>
      <c r="N35" s="174" t="s">
        <v>584</v>
      </c>
      <c r="O35" s="174" t="s">
        <v>545</v>
      </c>
      <c r="P35" s="174" t="s">
        <v>585</v>
      </c>
      <c r="Q35" s="174" t="s">
        <v>461</v>
      </c>
      <c r="R35" s="174" t="s">
        <v>462</v>
      </c>
      <c r="S35" s="174" t="s">
        <v>463</v>
      </c>
      <c r="AF35" s="174" t="s">
        <v>2665</v>
      </c>
      <c r="AG35" s="174" t="s">
        <v>2666</v>
      </c>
      <c r="AH35" s="174" t="s">
        <v>2667</v>
      </c>
      <c r="AI35" s="174" t="s">
        <v>2668</v>
      </c>
      <c r="AJ35" s="176" t="s">
        <v>2669</v>
      </c>
    </row>
    <row r="36" spans="1:36" ht="315">
      <c r="A36" s="174" t="s">
        <v>433</v>
      </c>
      <c r="B36" s="174" t="s">
        <v>586</v>
      </c>
      <c r="C36" s="174">
        <v>626652</v>
      </c>
      <c r="D36" s="174" t="s">
        <v>587</v>
      </c>
      <c r="E36" s="174" t="s">
        <v>507</v>
      </c>
      <c r="F36" s="174" t="s">
        <v>496</v>
      </c>
      <c r="G36" s="174" t="s">
        <v>299</v>
      </c>
      <c r="H36" s="175">
        <v>45959.53125</v>
      </c>
      <c r="I36" s="174" t="s">
        <v>482</v>
      </c>
      <c r="J36" s="174" t="s">
        <v>454</v>
      </c>
      <c r="K36" s="174" t="s">
        <v>455</v>
      </c>
      <c r="L36" s="174" t="s">
        <v>456</v>
      </c>
      <c r="M36" s="174" t="s">
        <v>577</v>
      </c>
      <c r="N36" s="174" t="s">
        <v>526</v>
      </c>
      <c r="O36" s="174" t="s">
        <v>485</v>
      </c>
      <c r="P36" s="174" t="s">
        <v>538</v>
      </c>
      <c r="Q36" s="174" t="s">
        <v>461</v>
      </c>
      <c r="R36" s="174" t="s">
        <v>462</v>
      </c>
      <c r="S36" s="174" t="s">
        <v>463</v>
      </c>
      <c r="T36" s="174" t="s">
        <v>588</v>
      </c>
      <c r="AF36" s="174" t="s">
        <v>2665</v>
      </c>
      <c r="AG36" s="174" t="s">
        <v>2666</v>
      </c>
      <c r="AH36" s="174" t="s">
        <v>2667</v>
      </c>
      <c r="AI36" s="174" t="s">
        <v>2668</v>
      </c>
      <c r="AJ36" s="176" t="s">
        <v>2669</v>
      </c>
    </row>
    <row r="37" spans="1:36" ht="315">
      <c r="A37" s="174" t="s">
        <v>433</v>
      </c>
      <c r="B37" s="174" t="s">
        <v>589</v>
      </c>
      <c r="C37" s="174">
        <v>626623</v>
      </c>
      <c r="D37" s="174" t="s">
        <v>590</v>
      </c>
      <c r="E37" s="174" t="s">
        <v>466</v>
      </c>
      <c r="F37" s="174" t="s">
        <v>467</v>
      </c>
      <c r="G37" s="174" t="s">
        <v>124</v>
      </c>
      <c r="H37" s="175">
        <v>45959.503472222219</v>
      </c>
      <c r="I37" s="174" t="s">
        <v>482</v>
      </c>
      <c r="J37" s="174" t="s">
        <v>454</v>
      </c>
      <c r="K37" s="174" t="s">
        <v>455</v>
      </c>
      <c r="L37" s="174" t="s">
        <v>456</v>
      </c>
      <c r="M37" s="174" t="s">
        <v>457</v>
      </c>
      <c r="N37" s="174" t="s">
        <v>458</v>
      </c>
      <c r="O37" s="174" t="s">
        <v>577</v>
      </c>
      <c r="P37" s="174" t="s">
        <v>461</v>
      </c>
      <c r="Q37" s="174" t="s">
        <v>462</v>
      </c>
      <c r="R37" s="174" t="s">
        <v>463</v>
      </c>
      <c r="AF37" s="174" t="s">
        <v>2665</v>
      </c>
      <c r="AG37" s="174" t="s">
        <v>2666</v>
      </c>
      <c r="AH37" s="174" t="s">
        <v>2667</v>
      </c>
      <c r="AI37" s="174" t="s">
        <v>2668</v>
      </c>
      <c r="AJ37" s="176" t="s">
        <v>2669</v>
      </c>
    </row>
    <row r="38" spans="1:36" ht="315">
      <c r="A38" s="174" t="s">
        <v>433</v>
      </c>
      <c r="B38" s="174" t="s">
        <v>591</v>
      </c>
      <c r="C38" s="174">
        <v>626496</v>
      </c>
      <c r="D38" s="174" t="s">
        <v>592</v>
      </c>
      <c r="E38" s="174" t="s">
        <v>507</v>
      </c>
      <c r="F38" s="174" t="s">
        <v>503</v>
      </c>
      <c r="G38" s="174" t="s">
        <v>468</v>
      </c>
      <c r="H38" s="175">
        <v>45959.424305555556</v>
      </c>
      <c r="I38" s="174" t="s">
        <v>453</v>
      </c>
      <c r="J38" s="174" t="s">
        <v>454</v>
      </c>
      <c r="K38" s="174" t="s">
        <v>455</v>
      </c>
      <c r="L38" s="174" t="s">
        <v>456</v>
      </c>
      <c r="M38" s="174" t="s">
        <v>459</v>
      </c>
      <c r="N38" s="174" t="s">
        <v>526</v>
      </c>
      <c r="O38" s="174" t="s">
        <v>485</v>
      </c>
      <c r="P38" s="174" t="s">
        <v>538</v>
      </c>
      <c r="Q38" s="174" t="s">
        <v>541</v>
      </c>
      <c r="R38" s="174" t="s">
        <v>461</v>
      </c>
      <c r="S38" s="174" t="s">
        <v>462</v>
      </c>
      <c r="T38" s="174" t="s">
        <v>463</v>
      </c>
      <c r="AF38" s="174" t="s">
        <v>2665</v>
      </c>
      <c r="AG38" s="174" t="s">
        <v>2666</v>
      </c>
      <c r="AH38" s="174" t="s">
        <v>2667</v>
      </c>
      <c r="AI38" s="174" t="s">
        <v>2668</v>
      </c>
      <c r="AJ38" s="176" t="s">
        <v>2669</v>
      </c>
    </row>
    <row r="39" spans="1:36" ht="315">
      <c r="A39" s="174" t="s">
        <v>433</v>
      </c>
      <c r="B39" s="174" t="s">
        <v>593</v>
      </c>
      <c r="C39" s="174">
        <v>626060</v>
      </c>
      <c r="D39" s="174" t="s">
        <v>594</v>
      </c>
      <c r="E39" s="174" t="s">
        <v>595</v>
      </c>
      <c r="F39" s="174" t="s">
        <v>525</v>
      </c>
      <c r="G39" s="174" t="s">
        <v>298</v>
      </c>
      <c r="H39" s="175">
        <v>45958.720833333333</v>
      </c>
      <c r="I39" s="174" t="s">
        <v>453</v>
      </c>
      <c r="J39" s="174" t="s">
        <v>483</v>
      </c>
      <c r="K39" s="174" t="s">
        <v>455</v>
      </c>
      <c r="L39" s="174" t="s">
        <v>456</v>
      </c>
      <c r="M39" s="174" t="s">
        <v>577</v>
      </c>
      <c r="N39" s="174" t="s">
        <v>484</v>
      </c>
      <c r="O39" s="174" t="s">
        <v>596</v>
      </c>
      <c r="P39" s="174" t="s">
        <v>597</v>
      </c>
      <c r="Q39" s="174" t="s">
        <v>486</v>
      </c>
      <c r="R39" s="174" t="s">
        <v>598</v>
      </c>
      <c r="S39" s="174" t="s">
        <v>599</v>
      </c>
      <c r="T39" s="174" t="s">
        <v>528</v>
      </c>
      <c r="U39" s="174" t="s">
        <v>460</v>
      </c>
      <c r="V39" s="174" t="s">
        <v>461</v>
      </c>
      <c r="W39" s="174" t="s">
        <v>462</v>
      </c>
      <c r="X39" s="174" t="s">
        <v>463</v>
      </c>
      <c r="AF39" s="174" t="s">
        <v>2665</v>
      </c>
      <c r="AG39" s="174" t="s">
        <v>2666</v>
      </c>
      <c r="AH39" s="174" t="s">
        <v>2667</v>
      </c>
      <c r="AI39" s="174" t="s">
        <v>2668</v>
      </c>
      <c r="AJ39" s="176" t="s">
        <v>2669</v>
      </c>
    </row>
    <row r="40" spans="1:36" ht="315">
      <c r="A40" s="174" t="s">
        <v>433</v>
      </c>
      <c r="B40" s="174" t="s">
        <v>600</v>
      </c>
      <c r="C40" s="174">
        <v>625899</v>
      </c>
      <c r="D40" s="174" t="s">
        <v>601</v>
      </c>
      <c r="E40" s="174" t="s">
        <v>602</v>
      </c>
      <c r="F40" s="174" t="s">
        <v>532</v>
      </c>
      <c r="G40" s="174" t="s">
        <v>124</v>
      </c>
      <c r="H40" s="175">
        <v>45958.62777777778</v>
      </c>
      <c r="I40" s="174" t="s">
        <v>482</v>
      </c>
      <c r="J40" s="174" t="s">
        <v>454</v>
      </c>
      <c r="K40" s="174" t="s">
        <v>455</v>
      </c>
      <c r="L40" s="174" t="s">
        <v>456</v>
      </c>
      <c r="M40" s="174" t="s">
        <v>457</v>
      </c>
      <c r="N40" s="174" t="s">
        <v>469</v>
      </c>
      <c r="O40" s="174" t="s">
        <v>577</v>
      </c>
      <c r="P40" s="174" t="s">
        <v>460</v>
      </c>
      <c r="Q40" s="174" t="s">
        <v>461</v>
      </c>
      <c r="R40" s="174" t="s">
        <v>462</v>
      </c>
      <c r="S40" s="174" t="s">
        <v>463</v>
      </c>
      <c r="AF40" s="174" t="s">
        <v>2665</v>
      </c>
      <c r="AG40" s="174" t="s">
        <v>2666</v>
      </c>
      <c r="AH40" s="174" t="s">
        <v>2667</v>
      </c>
      <c r="AI40" s="174" t="s">
        <v>2668</v>
      </c>
      <c r="AJ40" s="176" t="s">
        <v>2669</v>
      </c>
    </row>
    <row r="41" spans="1:36" ht="315">
      <c r="A41" s="174" t="s">
        <v>433</v>
      </c>
      <c r="B41" s="174" t="s">
        <v>603</v>
      </c>
      <c r="C41" s="174">
        <v>624513</v>
      </c>
      <c r="D41" s="174" t="s">
        <v>604</v>
      </c>
      <c r="E41" s="174" t="s">
        <v>605</v>
      </c>
      <c r="F41" s="174" t="s">
        <v>559</v>
      </c>
      <c r="G41" s="174" t="s">
        <v>298</v>
      </c>
      <c r="H41" s="175">
        <v>45956.661111111112</v>
      </c>
      <c r="I41" s="174" t="s">
        <v>437</v>
      </c>
      <c r="J41" s="174" t="s">
        <v>454</v>
      </c>
      <c r="K41" s="174" t="s">
        <v>439</v>
      </c>
      <c r="L41" s="174" t="s">
        <v>455</v>
      </c>
      <c r="M41" s="174" t="s">
        <v>456</v>
      </c>
      <c r="N41" s="174" t="s">
        <v>577</v>
      </c>
      <c r="O41" s="174" t="s">
        <v>545</v>
      </c>
      <c r="P41" s="174" t="s">
        <v>487</v>
      </c>
      <c r="Q41" s="174" t="s">
        <v>528</v>
      </c>
      <c r="R41" s="174" t="s">
        <v>461</v>
      </c>
      <c r="S41" s="174" t="s">
        <v>462</v>
      </c>
      <c r="T41" s="174" t="s">
        <v>463</v>
      </c>
      <c r="AF41" s="174" t="s">
        <v>2665</v>
      </c>
      <c r="AG41" s="174" t="s">
        <v>2666</v>
      </c>
      <c r="AH41" s="174" t="s">
        <v>2667</v>
      </c>
      <c r="AI41" s="174" t="s">
        <v>2668</v>
      </c>
      <c r="AJ41" s="176" t="s">
        <v>2669</v>
      </c>
    </row>
    <row r="42" spans="1:36" ht="315">
      <c r="A42" s="174" t="s">
        <v>433</v>
      </c>
      <c r="B42" s="174" t="s">
        <v>606</v>
      </c>
      <c r="C42" s="174">
        <v>624511</v>
      </c>
      <c r="D42" s="174" t="s">
        <v>607</v>
      </c>
      <c r="E42" s="174" t="s">
        <v>507</v>
      </c>
      <c r="F42" s="174" t="s">
        <v>559</v>
      </c>
      <c r="G42" s="174" t="s">
        <v>301</v>
      </c>
      <c r="H42" s="175">
        <v>45956.586805555555</v>
      </c>
      <c r="I42" s="174" t="s">
        <v>482</v>
      </c>
      <c r="J42" s="174" t="s">
        <v>454</v>
      </c>
      <c r="K42" s="174" t="s">
        <v>455</v>
      </c>
      <c r="L42" s="174" t="s">
        <v>456</v>
      </c>
      <c r="M42" s="174" t="s">
        <v>457</v>
      </c>
      <c r="N42" s="174" t="s">
        <v>608</v>
      </c>
      <c r="O42" s="174" t="s">
        <v>577</v>
      </c>
      <c r="P42" s="174" t="s">
        <v>526</v>
      </c>
      <c r="Q42" s="174" t="s">
        <v>485</v>
      </c>
      <c r="R42" s="174" t="s">
        <v>538</v>
      </c>
      <c r="S42" s="174" t="s">
        <v>461</v>
      </c>
      <c r="T42" s="174" t="s">
        <v>462</v>
      </c>
      <c r="U42" s="174" t="s">
        <v>463</v>
      </c>
      <c r="AF42" s="174" t="s">
        <v>2665</v>
      </c>
      <c r="AG42" s="174" t="s">
        <v>2666</v>
      </c>
      <c r="AH42" s="174" t="s">
        <v>2667</v>
      </c>
      <c r="AI42" s="174" t="s">
        <v>2668</v>
      </c>
      <c r="AJ42" s="176" t="s">
        <v>2669</v>
      </c>
    </row>
    <row r="43" spans="1:36" ht="315">
      <c r="A43" s="174" t="s">
        <v>433</v>
      </c>
      <c r="B43" s="174" t="s">
        <v>609</v>
      </c>
      <c r="C43" s="174">
        <v>624379</v>
      </c>
      <c r="D43" s="174" t="s">
        <v>610</v>
      </c>
      <c r="E43" s="174" t="s">
        <v>480</v>
      </c>
      <c r="F43" s="174" t="s">
        <v>519</v>
      </c>
      <c r="G43" s="174" t="s">
        <v>124</v>
      </c>
      <c r="H43" s="175">
        <v>45955.042361111111</v>
      </c>
      <c r="I43" s="174" t="s">
        <v>453</v>
      </c>
      <c r="J43" s="174" t="s">
        <v>454</v>
      </c>
      <c r="K43" s="174" t="s">
        <v>455</v>
      </c>
      <c r="L43" s="174" t="s">
        <v>456</v>
      </c>
      <c r="M43" s="174" t="s">
        <v>457</v>
      </c>
      <c r="N43" s="174" t="s">
        <v>469</v>
      </c>
      <c r="O43" s="174" t="s">
        <v>577</v>
      </c>
      <c r="P43" s="174" t="s">
        <v>461</v>
      </c>
      <c r="Q43" s="174" t="s">
        <v>462</v>
      </c>
      <c r="R43" s="174" t="s">
        <v>463</v>
      </c>
      <c r="AF43" s="174" t="s">
        <v>2665</v>
      </c>
      <c r="AG43" s="174" t="s">
        <v>2666</v>
      </c>
      <c r="AH43" s="174" t="s">
        <v>2667</v>
      </c>
      <c r="AI43" s="174" t="s">
        <v>2668</v>
      </c>
      <c r="AJ43" s="176" t="s">
        <v>2669</v>
      </c>
    </row>
    <row r="44" spans="1:36" ht="315">
      <c r="A44" s="174" t="s">
        <v>433</v>
      </c>
      <c r="B44" s="174" t="s">
        <v>611</v>
      </c>
      <c r="C44" s="174">
        <v>624378</v>
      </c>
      <c r="D44" s="174" t="s">
        <v>612</v>
      </c>
      <c r="E44" s="174" t="s">
        <v>466</v>
      </c>
      <c r="F44" s="174" t="s">
        <v>519</v>
      </c>
      <c r="G44" s="174" t="s">
        <v>124</v>
      </c>
      <c r="H44" s="175">
        <v>45954.905555555553</v>
      </c>
      <c r="I44" s="174" t="s">
        <v>453</v>
      </c>
      <c r="J44" s="174" t="s">
        <v>454</v>
      </c>
      <c r="K44" s="174" t="s">
        <v>455</v>
      </c>
      <c r="L44" s="174" t="s">
        <v>456</v>
      </c>
      <c r="M44" s="174" t="s">
        <v>457</v>
      </c>
      <c r="N44" s="174" t="s">
        <v>458</v>
      </c>
      <c r="O44" s="174" t="s">
        <v>577</v>
      </c>
      <c r="P44" s="174" t="s">
        <v>461</v>
      </c>
      <c r="Q44" s="174" t="s">
        <v>462</v>
      </c>
      <c r="R44" s="174" t="s">
        <v>463</v>
      </c>
      <c r="AF44" s="174" t="s">
        <v>2665</v>
      </c>
      <c r="AG44" s="174" t="s">
        <v>2666</v>
      </c>
      <c r="AH44" s="174" t="s">
        <v>2667</v>
      </c>
      <c r="AI44" s="174" t="s">
        <v>2668</v>
      </c>
      <c r="AJ44" s="176" t="s">
        <v>2669</v>
      </c>
    </row>
    <row r="45" spans="1:36" ht="315">
      <c r="A45" s="174" t="s">
        <v>433</v>
      </c>
      <c r="B45" s="174" t="s">
        <v>613</v>
      </c>
      <c r="C45" s="174">
        <v>623843</v>
      </c>
      <c r="D45" s="174" t="s">
        <v>614</v>
      </c>
      <c r="E45" s="174" t="s">
        <v>559</v>
      </c>
      <c r="F45" s="174" t="s">
        <v>559</v>
      </c>
      <c r="G45" s="174" t="s">
        <v>299</v>
      </c>
      <c r="H45" s="175">
        <v>45953.738888888889</v>
      </c>
      <c r="I45" s="174" t="s">
        <v>453</v>
      </c>
      <c r="J45" s="174" t="s">
        <v>454</v>
      </c>
      <c r="K45" s="174" t="s">
        <v>455</v>
      </c>
      <c r="L45" s="174" t="s">
        <v>456</v>
      </c>
      <c r="M45" s="174" t="s">
        <v>457</v>
      </c>
      <c r="N45" s="174" t="s">
        <v>608</v>
      </c>
      <c r="O45" s="174" t="s">
        <v>577</v>
      </c>
      <c r="P45" s="174" t="s">
        <v>509</v>
      </c>
      <c r="Q45" s="174" t="s">
        <v>485</v>
      </c>
      <c r="R45" s="174" t="s">
        <v>510</v>
      </c>
      <c r="S45" s="174" t="s">
        <v>460</v>
      </c>
      <c r="T45" s="174" t="s">
        <v>461</v>
      </c>
      <c r="U45" s="174" t="s">
        <v>462</v>
      </c>
      <c r="V45" s="174" t="s">
        <v>463</v>
      </c>
      <c r="AF45" s="174" t="s">
        <v>2665</v>
      </c>
      <c r="AG45" s="174" t="s">
        <v>2666</v>
      </c>
      <c r="AH45" s="174" t="s">
        <v>2667</v>
      </c>
      <c r="AI45" s="174" t="s">
        <v>2668</v>
      </c>
      <c r="AJ45" s="176" t="s">
        <v>2669</v>
      </c>
    </row>
    <row r="46" spans="1:36" ht="315">
      <c r="A46" s="174" t="s">
        <v>433</v>
      </c>
      <c r="B46" s="174" t="s">
        <v>615</v>
      </c>
      <c r="C46" s="174">
        <v>623809</v>
      </c>
      <c r="D46" s="174" t="s">
        <v>616</v>
      </c>
      <c r="E46" s="174" t="s">
        <v>617</v>
      </c>
      <c r="F46" s="174" t="s">
        <v>559</v>
      </c>
      <c r="G46" s="174" t="s">
        <v>298</v>
      </c>
      <c r="H46" s="175">
        <v>45953.631249999999</v>
      </c>
      <c r="I46" s="174" t="s">
        <v>453</v>
      </c>
      <c r="J46" s="174" t="s">
        <v>454</v>
      </c>
      <c r="K46" s="174" t="s">
        <v>455</v>
      </c>
      <c r="L46" s="174" t="s">
        <v>456</v>
      </c>
      <c r="M46" s="174" t="s">
        <v>577</v>
      </c>
      <c r="N46" s="174" t="s">
        <v>461</v>
      </c>
      <c r="O46" s="174" t="s">
        <v>462</v>
      </c>
      <c r="P46" s="174" t="s">
        <v>463</v>
      </c>
      <c r="AF46" s="174" t="s">
        <v>2665</v>
      </c>
      <c r="AG46" s="174" t="s">
        <v>2666</v>
      </c>
      <c r="AH46" s="174" t="s">
        <v>2667</v>
      </c>
      <c r="AI46" s="174" t="s">
        <v>2668</v>
      </c>
      <c r="AJ46" s="176" t="s">
        <v>2669</v>
      </c>
    </row>
    <row r="47" spans="1:36" ht="315">
      <c r="A47" s="174" t="s">
        <v>433</v>
      </c>
      <c r="B47" s="174" t="s">
        <v>618</v>
      </c>
      <c r="C47" s="174">
        <v>620845</v>
      </c>
      <c r="D47" s="174" t="s">
        <v>619</v>
      </c>
      <c r="E47" s="174" t="s">
        <v>537</v>
      </c>
      <c r="F47" s="174" t="s">
        <v>519</v>
      </c>
      <c r="G47" s="174" t="s">
        <v>468</v>
      </c>
      <c r="H47" s="175">
        <v>45947.724305555559</v>
      </c>
      <c r="I47" s="174" t="s">
        <v>453</v>
      </c>
      <c r="J47" s="174" t="s">
        <v>483</v>
      </c>
      <c r="K47" s="174" t="s">
        <v>455</v>
      </c>
      <c r="L47" s="174" t="s">
        <v>456</v>
      </c>
      <c r="M47" s="174" t="s">
        <v>577</v>
      </c>
      <c r="N47" s="174" t="s">
        <v>484</v>
      </c>
      <c r="O47" s="174" t="s">
        <v>445</v>
      </c>
      <c r="P47" s="174" t="s">
        <v>487</v>
      </c>
      <c r="Q47" s="174" t="s">
        <v>460</v>
      </c>
      <c r="R47" s="174" t="s">
        <v>488</v>
      </c>
      <c r="S47" s="174" t="s">
        <v>461</v>
      </c>
      <c r="T47" s="174" t="s">
        <v>462</v>
      </c>
      <c r="U47" s="174" t="s">
        <v>463</v>
      </c>
      <c r="AF47" s="174" t="s">
        <v>2665</v>
      </c>
      <c r="AG47" s="174" t="s">
        <v>2666</v>
      </c>
      <c r="AH47" s="174" t="s">
        <v>2667</v>
      </c>
      <c r="AI47" s="174" t="s">
        <v>2668</v>
      </c>
      <c r="AJ47" s="176" t="s">
        <v>2669</v>
      </c>
    </row>
    <row r="48" spans="1:36" ht="315">
      <c r="A48" s="174" t="s">
        <v>433</v>
      </c>
      <c r="B48" s="174" t="s">
        <v>620</v>
      </c>
      <c r="C48" s="174">
        <v>620735</v>
      </c>
      <c r="D48" s="174" t="s">
        <v>621</v>
      </c>
      <c r="E48" s="174" t="s">
        <v>622</v>
      </c>
      <c r="F48" s="174" t="s">
        <v>503</v>
      </c>
      <c r="G48" s="174" t="s">
        <v>124</v>
      </c>
      <c r="H48" s="175">
        <v>45947.672222222223</v>
      </c>
      <c r="I48" s="174" t="s">
        <v>453</v>
      </c>
      <c r="J48" s="174" t="s">
        <v>454</v>
      </c>
      <c r="K48" s="174" t="s">
        <v>455</v>
      </c>
      <c r="L48" s="174" t="s">
        <v>456</v>
      </c>
      <c r="M48" s="174" t="s">
        <v>457</v>
      </c>
      <c r="N48" s="174" t="s">
        <v>458</v>
      </c>
      <c r="O48" s="174" t="s">
        <v>577</v>
      </c>
      <c r="P48" s="174" t="s">
        <v>461</v>
      </c>
      <c r="Q48" s="174" t="s">
        <v>462</v>
      </c>
      <c r="R48" s="174" t="s">
        <v>463</v>
      </c>
      <c r="AF48" s="174" t="s">
        <v>2665</v>
      </c>
      <c r="AG48" s="174" t="s">
        <v>2666</v>
      </c>
      <c r="AH48" s="174" t="s">
        <v>2667</v>
      </c>
      <c r="AI48" s="174" t="s">
        <v>2668</v>
      </c>
      <c r="AJ48" s="176" t="s">
        <v>2669</v>
      </c>
    </row>
    <row r="49" spans="1:36" ht="315">
      <c r="A49" s="174" t="s">
        <v>433</v>
      </c>
      <c r="B49" s="174" t="s">
        <v>623</v>
      </c>
      <c r="C49" s="174">
        <v>620530</v>
      </c>
      <c r="D49" s="174" t="s">
        <v>624</v>
      </c>
      <c r="E49" s="174" t="s">
        <v>466</v>
      </c>
      <c r="F49" s="174" t="s">
        <v>532</v>
      </c>
      <c r="G49" s="174" t="s">
        <v>124</v>
      </c>
      <c r="H49" s="175">
        <v>45947.525694444441</v>
      </c>
      <c r="I49" s="174" t="s">
        <v>453</v>
      </c>
      <c r="J49" s="174" t="s">
        <v>454</v>
      </c>
      <c r="K49" s="174" t="s">
        <v>455</v>
      </c>
      <c r="L49" s="174" t="s">
        <v>456</v>
      </c>
      <c r="M49" s="174" t="s">
        <v>457</v>
      </c>
      <c r="N49" s="174" t="s">
        <v>458</v>
      </c>
      <c r="O49" s="174" t="s">
        <v>577</v>
      </c>
      <c r="P49" s="174" t="s">
        <v>461</v>
      </c>
      <c r="Q49" s="174" t="s">
        <v>462</v>
      </c>
      <c r="R49" s="174" t="s">
        <v>463</v>
      </c>
      <c r="AF49" s="174" t="s">
        <v>2665</v>
      </c>
      <c r="AG49" s="174" t="s">
        <v>2666</v>
      </c>
      <c r="AH49" s="174" t="s">
        <v>2667</v>
      </c>
      <c r="AI49" s="174" t="s">
        <v>2668</v>
      </c>
      <c r="AJ49" s="176" t="s">
        <v>2669</v>
      </c>
    </row>
    <row r="50" spans="1:36" ht="315">
      <c r="A50" s="174" t="s">
        <v>433</v>
      </c>
      <c r="B50" s="174" t="s">
        <v>625</v>
      </c>
      <c r="C50" s="174">
        <v>620176</v>
      </c>
      <c r="D50" s="174" t="s">
        <v>626</v>
      </c>
      <c r="E50" s="174" t="s">
        <v>549</v>
      </c>
      <c r="F50" s="174" t="s">
        <v>549</v>
      </c>
      <c r="G50" s="174" t="s">
        <v>304</v>
      </c>
      <c r="H50" s="175">
        <v>45946.779166666667</v>
      </c>
      <c r="I50" s="174" t="s">
        <v>482</v>
      </c>
      <c r="J50" s="174" t="s">
        <v>454</v>
      </c>
      <c r="K50" s="174" t="s">
        <v>455</v>
      </c>
      <c r="L50" s="174" t="s">
        <v>456</v>
      </c>
      <c r="M50" s="174" t="s">
        <v>457</v>
      </c>
      <c r="N50" s="174" t="s">
        <v>608</v>
      </c>
      <c r="O50" s="174" t="s">
        <v>627</v>
      </c>
      <c r="P50" s="174" t="s">
        <v>509</v>
      </c>
      <c r="Q50" s="174" t="s">
        <v>485</v>
      </c>
      <c r="R50" s="174" t="s">
        <v>510</v>
      </c>
      <c r="S50" s="174" t="s">
        <v>461</v>
      </c>
      <c r="T50" s="174" t="s">
        <v>462</v>
      </c>
      <c r="U50" s="174" t="s">
        <v>463</v>
      </c>
      <c r="AF50" s="174" t="s">
        <v>2665</v>
      </c>
      <c r="AG50" s="174" t="s">
        <v>2666</v>
      </c>
      <c r="AH50" s="174" t="s">
        <v>2667</v>
      </c>
      <c r="AI50" s="174" t="s">
        <v>2668</v>
      </c>
      <c r="AJ50" s="176" t="s">
        <v>2669</v>
      </c>
    </row>
    <row r="51" spans="1:36" ht="315">
      <c r="A51" s="174" t="s">
        <v>433</v>
      </c>
      <c r="B51" s="174" t="s">
        <v>628</v>
      </c>
      <c r="C51" s="174">
        <v>620055</v>
      </c>
      <c r="D51" s="174" t="s">
        <v>629</v>
      </c>
      <c r="E51" s="174" t="s">
        <v>466</v>
      </c>
      <c r="F51" s="174" t="s">
        <v>503</v>
      </c>
      <c r="G51" s="174" t="s">
        <v>124</v>
      </c>
      <c r="H51" s="175">
        <v>45946.686111111114</v>
      </c>
      <c r="I51" s="174" t="s">
        <v>453</v>
      </c>
      <c r="J51" s="174" t="s">
        <v>454</v>
      </c>
      <c r="K51" s="174" t="s">
        <v>455</v>
      </c>
      <c r="L51" s="174" t="s">
        <v>456</v>
      </c>
      <c r="M51" s="174" t="s">
        <v>457</v>
      </c>
      <c r="N51" s="174" t="s">
        <v>469</v>
      </c>
      <c r="O51" s="174" t="s">
        <v>627</v>
      </c>
      <c r="P51" s="174" t="s">
        <v>461</v>
      </c>
      <c r="Q51" s="174" t="s">
        <v>462</v>
      </c>
      <c r="R51" s="174" t="s">
        <v>463</v>
      </c>
      <c r="AF51" s="174" t="s">
        <v>2665</v>
      </c>
      <c r="AG51" s="174" t="s">
        <v>2666</v>
      </c>
      <c r="AH51" s="174" t="s">
        <v>2667</v>
      </c>
      <c r="AI51" s="174" t="s">
        <v>2668</v>
      </c>
      <c r="AJ51" s="176" t="s">
        <v>2669</v>
      </c>
    </row>
    <row r="52" spans="1:36" ht="315">
      <c r="A52" s="174" t="s">
        <v>433</v>
      </c>
      <c r="B52" s="174" t="s">
        <v>630</v>
      </c>
      <c r="C52" s="174">
        <v>620054</v>
      </c>
      <c r="D52" s="174" t="s">
        <v>631</v>
      </c>
      <c r="E52" s="174" t="s">
        <v>632</v>
      </c>
      <c r="F52" s="174" t="s">
        <v>559</v>
      </c>
      <c r="G52" s="174" t="s">
        <v>302</v>
      </c>
      <c r="H52" s="175">
        <v>45946.665972222225</v>
      </c>
      <c r="I52" s="174" t="s">
        <v>453</v>
      </c>
      <c r="J52" s="174" t="s">
        <v>454</v>
      </c>
      <c r="K52" s="174" t="s">
        <v>439</v>
      </c>
      <c r="L52" s="174" t="s">
        <v>455</v>
      </c>
      <c r="M52" s="174" t="s">
        <v>456</v>
      </c>
      <c r="N52" s="174" t="s">
        <v>457</v>
      </c>
      <c r="O52" s="174" t="s">
        <v>580</v>
      </c>
      <c r="P52" s="174" t="s">
        <v>608</v>
      </c>
      <c r="Q52" s="174" t="s">
        <v>633</v>
      </c>
      <c r="R52" s="174" t="s">
        <v>485</v>
      </c>
      <c r="S52" s="174" t="s">
        <v>634</v>
      </c>
      <c r="T52" s="174" t="s">
        <v>460</v>
      </c>
      <c r="U52" s="174" t="s">
        <v>461</v>
      </c>
      <c r="V52" s="174" t="s">
        <v>462</v>
      </c>
      <c r="W52" s="174" t="s">
        <v>463</v>
      </c>
      <c r="AF52" s="174" t="s">
        <v>2665</v>
      </c>
      <c r="AG52" s="174" t="s">
        <v>2666</v>
      </c>
      <c r="AH52" s="174" t="s">
        <v>2667</v>
      </c>
      <c r="AI52" s="174" t="s">
        <v>2668</v>
      </c>
      <c r="AJ52" s="176" t="s">
        <v>2669</v>
      </c>
    </row>
    <row r="53" spans="1:36" ht="315">
      <c r="A53" s="174" t="s">
        <v>433</v>
      </c>
      <c r="B53" s="174" t="s">
        <v>635</v>
      </c>
      <c r="C53" s="174">
        <v>619994</v>
      </c>
      <c r="D53" s="174" t="s">
        <v>636</v>
      </c>
      <c r="E53" s="174" t="s">
        <v>507</v>
      </c>
      <c r="F53" s="174" t="s">
        <v>549</v>
      </c>
      <c r="G53" s="174" t="s">
        <v>298</v>
      </c>
      <c r="H53" s="175">
        <v>45946.604861111111</v>
      </c>
      <c r="I53" s="174" t="s">
        <v>453</v>
      </c>
      <c r="J53" s="174" t="s">
        <v>454</v>
      </c>
      <c r="K53" s="174" t="s">
        <v>455</v>
      </c>
      <c r="L53" s="174" t="s">
        <v>456</v>
      </c>
      <c r="M53" s="174" t="s">
        <v>457</v>
      </c>
      <c r="N53" s="174" t="s">
        <v>580</v>
      </c>
      <c r="O53" s="174" t="s">
        <v>608</v>
      </c>
      <c r="P53" s="174" t="s">
        <v>627</v>
      </c>
      <c r="Q53" s="174" t="s">
        <v>461</v>
      </c>
      <c r="R53" s="174" t="s">
        <v>462</v>
      </c>
      <c r="S53" s="174" t="s">
        <v>463</v>
      </c>
      <c r="AF53" s="174" t="s">
        <v>2665</v>
      </c>
      <c r="AG53" s="174" t="s">
        <v>2666</v>
      </c>
      <c r="AH53" s="174" t="s">
        <v>2667</v>
      </c>
      <c r="AI53" s="174" t="s">
        <v>2668</v>
      </c>
      <c r="AJ53" s="176" t="s">
        <v>2669</v>
      </c>
    </row>
    <row r="54" spans="1:36" ht="315">
      <c r="A54" s="174" t="s">
        <v>433</v>
      </c>
      <c r="B54" s="174" t="s">
        <v>637</v>
      </c>
      <c r="C54" s="174">
        <v>620032</v>
      </c>
      <c r="D54" s="174" t="s">
        <v>638</v>
      </c>
      <c r="E54" s="174" t="s">
        <v>559</v>
      </c>
      <c r="F54" s="174" t="s">
        <v>559</v>
      </c>
      <c r="G54" s="174" t="s">
        <v>304</v>
      </c>
      <c r="H54" s="175">
        <v>45946.603472222225</v>
      </c>
      <c r="I54" s="174" t="s">
        <v>482</v>
      </c>
      <c r="J54" s="174" t="s">
        <v>454</v>
      </c>
      <c r="K54" s="174" t="s">
        <v>455</v>
      </c>
      <c r="L54" s="174" t="s">
        <v>456</v>
      </c>
      <c r="M54" s="174" t="s">
        <v>633</v>
      </c>
      <c r="N54" s="174" t="s">
        <v>639</v>
      </c>
      <c r="O54" s="174" t="s">
        <v>485</v>
      </c>
      <c r="P54" s="174" t="s">
        <v>538</v>
      </c>
      <c r="Q54" s="174" t="s">
        <v>461</v>
      </c>
      <c r="R54" s="174" t="s">
        <v>462</v>
      </c>
      <c r="S54" s="174" t="s">
        <v>463</v>
      </c>
      <c r="AF54" s="174" t="s">
        <v>2665</v>
      </c>
      <c r="AG54" s="174" t="s">
        <v>2666</v>
      </c>
      <c r="AH54" s="174" t="s">
        <v>2667</v>
      </c>
      <c r="AI54" s="174" t="s">
        <v>2668</v>
      </c>
      <c r="AJ54" s="176" t="s">
        <v>2669</v>
      </c>
    </row>
    <row r="55" spans="1:36" ht="315">
      <c r="A55" s="174" t="s">
        <v>433</v>
      </c>
      <c r="B55" s="174" t="s">
        <v>640</v>
      </c>
      <c r="C55" s="174">
        <v>619847</v>
      </c>
      <c r="D55" s="174" t="s">
        <v>641</v>
      </c>
      <c r="E55" s="174" t="s">
        <v>642</v>
      </c>
      <c r="F55" s="174" t="s">
        <v>474</v>
      </c>
      <c r="G55" s="174" t="s">
        <v>124</v>
      </c>
      <c r="H55" s="175">
        <v>45946.518750000003</v>
      </c>
      <c r="I55" s="174" t="s">
        <v>482</v>
      </c>
      <c r="J55" s="174" t="s">
        <v>454</v>
      </c>
      <c r="K55" s="174" t="s">
        <v>455</v>
      </c>
      <c r="L55" s="174" t="s">
        <v>456</v>
      </c>
      <c r="M55" s="174" t="s">
        <v>457</v>
      </c>
      <c r="N55" s="174" t="s">
        <v>458</v>
      </c>
      <c r="O55" s="174" t="s">
        <v>627</v>
      </c>
      <c r="P55" s="174" t="s">
        <v>461</v>
      </c>
      <c r="Q55" s="174" t="s">
        <v>462</v>
      </c>
      <c r="R55" s="174" t="s">
        <v>529</v>
      </c>
      <c r="S55" s="174" t="s">
        <v>463</v>
      </c>
      <c r="AF55" s="174" t="s">
        <v>2665</v>
      </c>
      <c r="AG55" s="174" t="s">
        <v>2666</v>
      </c>
      <c r="AH55" s="174" t="s">
        <v>2667</v>
      </c>
      <c r="AI55" s="174" t="s">
        <v>2668</v>
      </c>
      <c r="AJ55" s="176" t="s">
        <v>2669</v>
      </c>
    </row>
    <row r="56" spans="1:36" ht="315">
      <c r="A56" s="174" t="s">
        <v>433</v>
      </c>
      <c r="B56" s="174" t="s">
        <v>643</v>
      </c>
      <c r="C56" s="174">
        <v>619079</v>
      </c>
      <c r="D56" s="174" t="s">
        <v>644</v>
      </c>
      <c r="E56" s="174" t="s">
        <v>466</v>
      </c>
      <c r="F56" s="174" t="s">
        <v>645</v>
      </c>
      <c r="G56" s="174" t="s">
        <v>124</v>
      </c>
      <c r="H56" s="175">
        <v>45945.727777777778</v>
      </c>
      <c r="I56" s="174" t="s">
        <v>482</v>
      </c>
      <c r="J56" s="174" t="s">
        <v>454</v>
      </c>
      <c r="K56" s="174" t="s">
        <v>455</v>
      </c>
      <c r="L56" s="174" t="s">
        <v>456</v>
      </c>
      <c r="M56" s="174" t="s">
        <v>457</v>
      </c>
      <c r="N56" s="174" t="s">
        <v>458</v>
      </c>
      <c r="O56" s="174" t="s">
        <v>627</v>
      </c>
      <c r="P56" s="174" t="s">
        <v>461</v>
      </c>
      <c r="Q56" s="174" t="s">
        <v>462</v>
      </c>
      <c r="R56" s="174" t="s">
        <v>463</v>
      </c>
      <c r="AF56" s="174" t="s">
        <v>2665</v>
      </c>
      <c r="AG56" s="174" t="s">
        <v>2666</v>
      </c>
      <c r="AH56" s="174" t="s">
        <v>2667</v>
      </c>
      <c r="AI56" s="174" t="s">
        <v>2668</v>
      </c>
      <c r="AJ56" s="176" t="s">
        <v>2669</v>
      </c>
    </row>
    <row r="57" spans="1:36" ht="315">
      <c r="A57" s="174" t="s">
        <v>433</v>
      </c>
      <c r="B57" s="174" t="s">
        <v>646</v>
      </c>
      <c r="C57" s="174">
        <v>618974</v>
      </c>
      <c r="D57" s="174" t="s">
        <v>647</v>
      </c>
      <c r="E57" s="174" t="s">
        <v>645</v>
      </c>
      <c r="F57" s="174" t="s">
        <v>645</v>
      </c>
      <c r="G57" s="174" t="s">
        <v>304</v>
      </c>
      <c r="H57" s="175">
        <v>45945.623611111114</v>
      </c>
      <c r="I57" s="174" t="s">
        <v>453</v>
      </c>
      <c r="J57" s="174" t="s">
        <v>454</v>
      </c>
      <c r="K57" s="174" t="s">
        <v>648</v>
      </c>
      <c r="L57" s="174" t="s">
        <v>649</v>
      </c>
      <c r="M57" s="174" t="s">
        <v>455</v>
      </c>
      <c r="N57" s="174" t="s">
        <v>456</v>
      </c>
      <c r="O57" s="174" t="s">
        <v>627</v>
      </c>
      <c r="P57" s="174" t="s">
        <v>526</v>
      </c>
      <c r="Q57" s="174" t="s">
        <v>485</v>
      </c>
      <c r="R57" s="174" t="s">
        <v>650</v>
      </c>
      <c r="S57" s="174" t="s">
        <v>521</v>
      </c>
      <c r="T57" s="174" t="s">
        <v>538</v>
      </c>
      <c r="U57" s="174" t="s">
        <v>461</v>
      </c>
      <c r="V57" s="174" t="s">
        <v>462</v>
      </c>
      <c r="W57" s="174" t="s">
        <v>463</v>
      </c>
      <c r="AF57" s="174" t="s">
        <v>2665</v>
      </c>
      <c r="AG57" s="174" t="s">
        <v>2666</v>
      </c>
      <c r="AH57" s="174" t="s">
        <v>2667</v>
      </c>
      <c r="AI57" s="174" t="s">
        <v>2668</v>
      </c>
      <c r="AJ57" s="176" t="s">
        <v>2669</v>
      </c>
    </row>
    <row r="58" spans="1:36" ht="315">
      <c r="A58" s="174" t="s">
        <v>433</v>
      </c>
      <c r="B58" s="174" t="s">
        <v>651</v>
      </c>
      <c r="C58" s="174">
        <v>619041</v>
      </c>
      <c r="D58" s="174" t="s">
        <v>652</v>
      </c>
      <c r="E58" s="174" t="s">
        <v>653</v>
      </c>
      <c r="F58" s="174" t="s">
        <v>503</v>
      </c>
      <c r="G58" s="174" t="s">
        <v>298</v>
      </c>
      <c r="H58" s="175">
        <v>45945.620138888888</v>
      </c>
      <c r="I58" s="174" t="s">
        <v>453</v>
      </c>
      <c r="J58" s="174" t="s">
        <v>454</v>
      </c>
      <c r="K58" s="174" t="s">
        <v>455</v>
      </c>
      <c r="L58" s="174" t="s">
        <v>456</v>
      </c>
      <c r="M58" s="174" t="s">
        <v>627</v>
      </c>
      <c r="N58" s="174" t="s">
        <v>461</v>
      </c>
      <c r="O58" s="174" t="s">
        <v>462</v>
      </c>
      <c r="P58" s="174" t="s">
        <v>463</v>
      </c>
      <c r="AF58" s="174" t="s">
        <v>2665</v>
      </c>
      <c r="AG58" s="174" t="s">
        <v>2666</v>
      </c>
      <c r="AH58" s="174" t="s">
        <v>2667</v>
      </c>
      <c r="AI58" s="174" t="s">
        <v>2668</v>
      </c>
      <c r="AJ58" s="176" t="s">
        <v>2669</v>
      </c>
    </row>
    <row r="59" spans="1:36" ht="315">
      <c r="A59" s="174" t="s">
        <v>433</v>
      </c>
      <c r="B59" s="174" t="s">
        <v>654</v>
      </c>
      <c r="C59" s="174">
        <v>619035</v>
      </c>
      <c r="D59" s="174" t="s">
        <v>655</v>
      </c>
      <c r="E59" s="174" t="s">
        <v>645</v>
      </c>
      <c r="F59" s="174" t="s">
        <v>645</v>
      </c>
      <c r="G59" s="174" t="s">
        <v>304</v>
      </c>
      <c r="H59" s="175">
        <v>45945.611805555556</v>
      </c>
      <c r="I59" s="174" t="s">
        <v>482</v>
      </c>
      <c r="J59" s="174" t="s">
        <v>454</v>
      </c>
      <c r="K59" s="174" t="s">
        <v>455</v>
      </c>
      <c r="L59" s="174" t="s">
        <v>456</v>
      </c>
      <c r="M59" s="174" t="s">
        <v>627</v>
      </c>
      <c r="N59" s="174" t="s">
        <v>484</v>
      </c>
      <c r="O59" s="174" t="s">
        <v>485</v>
      </c>
      <c r="P59" s="174" t="s">
        <v>488</v>
      </c>
      <c r="Q59" s="174" t="s">
        <v>461</v>
      </c>
      <c r="R59" s="174" t="s">
        <v>462</v>
      </c>
      <c r="S59" s="174" t="s">
        <v>463</v>
      </c>
      <c r="AF59" s="174" t="s">
        <v>2665</v>
      </c>
      <c r="AG59" s="174" t="s">
        <v>2666</v>
      </c>
      <c r="AH59" s="174" t="s">
        <v>2667</v>
      </c>
      <c r="AI59" s="174" t="s">
        <v>2668</v>
      </c>
      <c r="AJ59" s="176" t="s">
        <v>2669</v>
      </c>
    </row>
    <row r="60" spans="1:36" ht="315">
      <c r="A60" s="174" t="s">
        <v>433</v>
      </c>
      <c r="B60" s="174" t="s">
        <v>656</v>
      </c>
      <c r="C60" s="174">
        <v>619033</v>
      </c>
      <c r="D60" s="174" t="s">
        <v>657</v>
      </c>
      <c r="E60" s="174" t="s">
        <v>503</v>
      </c>
      <c r="F60" s="174" t="s">
        <v>503</v>
      </c>
      <c r="G60" s="174" t="s">
        <v>304</v>
      </c>
      <c r="H60" s="175">
        <v>45945.609027777777</v>
      </c>
      <c r="I60" s="174" t="s">
        <v>437</v>
      </c>
      <c r="J60" s="174" t="s">
        <v>454</v>
      </c>
      <c r="K60" s="174" t="s">
        <v>455</v>
      </c>
      <c r="L60" s="174" t="s">
        <v>456</v>
      </c>
      <c r="M60" s="174" t="s">
        <v>577</v>
      </c>
      <c r="N60" s="174" t="s">
        <v>584</v>
      </c>
      <c r="O60" s="174" t="s">
        <v>498</v>
      </c>
      <c r="P60" s="174" t="s">
        <v>445</v>
      </c>
      <c r="Q60" s="174" t="s">
        <v>504</v>
      </c>
      <c r="R60" s="174" t="s">
        <v>545</v>
      </c>
      <c r="S60" s="174" t="s">
        <v>460</v>
      </c>
      <c r="T60" s="174" t="s">
        <v>585</v>
      </c>
      <c r="U60" s="174" t="s">
        <v>461</v>
      </c>
      <c r="V60" s="174" t="s">
        <v>462</v>
      </c>
      <c r="W60" s="174" t="s">
        <v>463</v>
      </c>
      <c r="AF60" s="174" t="s">
        <v>2665</v>
      </c>
      <c r="AG60" s="174" t="s">
        <v>2666</v>
      </c>
      <c r="AH60" s="174" t="s">
        <v>2667</v>
      </c>
      <c r="AI60" s="174" t="s">
        <v>2668</v>
      </c>
      <c r="AJ60" s="176" t="s">
        <v>2669</v>
      </c>
    </row>
    <row r="61" spans="1:36" ht="315">
      <c r="A61" s="174" t="s">
        <v>433</v>
      </c>
      <c r="B61" s="174" t="s">
        <v>658</v>
      </c>
      <c r="C61" s="174">
        <v>618858</v>
      </c>
      <c r="D61" s="174" t="s">
        <v>659</v>
      </c>
      <c r="E61" s="174" t="s">
        <v>480</v>
      </c>
      <c r="F61" s="174" t="s">
        <v>481</v>
      </c>
      <c r="G61" s="174" t="s">
        <v>302</v>
      </c>
      <c r="H61" s="175">
        <v>45945.563888888886</v>
      </c>
      <c r="I61" s="174" t="s">
        <v>453</v>
      </c>
      <c r="J61" s="174" t="s">
        <v>483</v>
      </c>
      <c r="K61" s="174" t="s">
        <v>455</v>
      </c>
      <c r="L61" s="174" t="s">
        <v>456</v>
      </c>
      <c r="M61" s="174" t="s">
        <v>577</v>
      </c>
      <c r="N61" s="174" t="s">
        <v>484</v>
      </c>
      <c r="O61" s="174" t="s">
        <v>485</v>
      </c>
      <c r="P61" s="174" t="s">
        <v>486</v>
      </c>
      <c r="Q61" s="174" t="s">
        <v>487</v>
      </c>
      <c r="R61" s="174" t="s">
        <v>460</v>
      </c>
      <c r="S61" s="174" t="s">
        <v>488</v>
      </c>
      <c r="T61" s="174" t="s">
        <v>461</v>
      </c>
      <c r="U61" s="174" t="s">
        <v>462</v>
      </c>
      <c r="V61" s="174" t="s">
        <v>463</v>
      </c>
      <c r="AF61" s="174" t="s">
        <v>2665</v>
      </c>
      <c r="AG61" s="174" t="s">
        <v>2666</v>
      </c>
      <c r="AH61" s="174" t="s">
        <v>2667</v>
      </c>
      <c r="AI61" s="174" t="s">
        <v>2668</v>
      </c>
      <c r="AJ61" s="176" t="s">
        <v>2669</v>
      </c>
    </row>
    <row r="62" spans="1:36" ht="315">
      <c r="A62" s="174" t="s">
        <v>433</v>
      </c>
      <c r="B62" s="174" t="s">
        <v>660</v>
      </c>
      <c r="C62" s="174">
        <v>617901</v>
      </c>
      <c r="D62" s="174" t="s">
        <v>661</v>
      </c>
      <c r="E62" s="174" t="s">
        <v>662</v>
      </c>
      <c r="F62" s="174" t="s">
        <v>662</v>
      </c>
      <c r="G62" s="174" t="s">
        <v>304</v>
      </c>
      <c r="H62" s="175">
        <v>45944.965277777781</v>
      </c>
      <c r="I62" s="174" t="s">
        <v>453</v>
      </c>
      <c r="J62" s="174" t="s">
        <v>454</v>
      </c>
      <c r="K62" s="174" t="s">
        <v>455</v>
      </c>
      <c r="L62" s="174" t="s">
        <v>456</v>
      </c>
      <c r="M62" s="174" t="s">
        <v>457</v>
      </c>
      <c r="N62" s="174" t="s">
        <v>608</v>
      </c>
      <c r="O62" s="174" t="s">
        <v>627</v>
      </c>
      <c r="P62" s="174" t="s">
        <v>509</v>
      </c>
      <c r="Q62" s="174" t="s">
        <v>485</v>
      </c>
      <c r="R62" s="174" t="s">
        <v>510</v>
      </c>
      <c r="S62" s="174" t="s">
        <v>461</v>
      </c>
      <c r="T62" s="174" t="s">
        <v>462</v>
      </c>
      <c r="U62" s="174" t="s">
        <v>463</v>
      </c>
      <c r="AF62" s="174" t="s">
        <v>2665</v>
      </c>
      <c r="AG62" s="174" t="s">
        <v>2666</v>
      </c>
      <c r="AH62" s="174" t="s">
        <v>2667</v>
      </c>
      <c r="AI62" s="174" t="s">
        <v>2668</v>
      </c>
      <c r="AJ62" s="176" t="s">
        <v>2669</v>
      </c>
    </row>
    <row r="63" spans="1:36" ht="315">
      <c r="A63" s="174" t="s">
        <v>433</v>
      </c>
      <c r="B63" s="174" t="s">
        <v>663</v>
      </c>
      <c r="C63" s="174">
        <v>617896</v>
      </c>
      <c r="D63" s="174" t="s">
        <v>664</v>
      </c>
      <c r="E63" s="174" t="s">
        <v>466</v>
      </c>
      <c r="F63" s="174" t="s">
        <v>559</v>
      </c>
      <c r="G63" s="174" t="s">
        <v>124</v>
      </c>
      <c r="H63" s="175">
        <v>45944.835416666669</v>
      </c>
      <c r="I63" s="174" t="s">
        <v>453</v>
      </c>
      <c r="J63" s="174" t="s">
        <v>454</v>
      </c>
      <c r="K63" s="174" t="s">
        <v>455</v>
      </c>
      <c r="L63" s="174" t="s">
        <v>456</v>
      </c>
      <c r="M63" s="174" t="s">
        <v>457</v>
      </c>
      <c r="N63" s="174" t="s">
        <v>458</v>
      </c>
      <c r="O63" s="174" t="s">
        <v>633</v>
      </c>
      <c r="P63" s="174" t="s">
        <v>461</v>
      </c>
      <c r="Q63" s="174" t="s">
        <v>462</v>
      </c>
      <c r="R63" s="174" t="s">
        <v>463</v>
      </c>
      <c r="AF63" s="174" t="s">
        <v>2665</v>
      </c>
      <c r="AG63" s="174" t="s">
        <v>2666</v>
      </c>
      <c r="AH63" s="174" t="s">
        <v>2667</v>
      </c>
      <c r="AI63" s="174" t="s">
        <v>2668</v>
      </c>
      <c r="AJ63" s="176" t="s">
        <v>2669</v>
      </c>
    </row>
    <row r="64" spans="1:36" ht="315">
      <c r="A64" s="174" t="s">
        <v>433</v>
      </c>
      <c r="B64" s="174" t="s">
        <v>665</v>
      </c>
      <c r="C64" s="174">
        <v>617787</v>
      </c>
      <c r="D64" s="174" t="s">
        <v>666</v>
      </c>
      <c r="E64" s="174" t="s">
        <v>466</v>
      </c>
      <c r="F64" s="174" t="s">
        <v>452</v>
      </c>
      <c r="G64" s="174" t="s">
        <v>124</v>
      </c>
      <c r="H64" s="175">
        <v>45944.78402777778</v>
      </c>
      <c r="I64" s="174" t="s">
        <v>482</v>
      </c>
      <c r="J64" s="174" t="s">
        <v>454</v>
      </c>
      <c r="K64" s="174" t="s">
        <v>455</v>
      </c>
      <c r="L64" s="174" t="s">
        <v>456</v>
      </c>
      <c r="M64" s="174" t="s">
        <v>457</v>
      </c>
      <c r="N64" s="174" t="s">
        <v>469</v>
      </c>
      <c r="O64" s="174" t="s">
        <v>577</v>
      </c>
      <c r="P64" s="174" t="s">
        <v>461</v>
      </c>
      <c r="Q64" s="174" t="s">
        <v>462</v>
      </c>
      <c r="R64" s="174" t="s">
        <v>463</v>
      </c>
      <c r="AF64" s="174" t="s">
        <v>2665</v>
      </c>
      <c r="AG64" s="174" t="s">
        <v>2666</v>
      </c>
      <c r="AH64" s="174" t="s">
        <v>2667</v>
      </c>
      <c r="AI64" s="174" t="s">
        <v>2668</v>
      </c>
      <c r="AJ64" s="176" t="s">
        <v>2669</v>
      </c>
    </row>
    <row r="65" spans="1:36" ht="315">
      <c r="A65" s="174" t="s">
        <v>433</v>
      </c>
      <c r="B65" s="174" t="s">
        <v>667</v>
      </c>
      <c r="C65" s="174">
        <v>617785</v>
      </c>
      <c r="D65" s="174" t="s">
        <v>668</v>
      </c>
      <c r="E65" s="174" t="s">
        <v>507</v>
      </c>
      <c r="F65" s="174" t="s">
        <v>474</v>
      </c>
      <c r="G65" s="174" t="s">
        <v>298</v>
      </c>
      <c r="H65" s="175">
        <v>45944.750694444447</v>
      </c>
      <c r="I65" s="174" t="s">
        <v>453</v>
      </c>
      <c r="J65" s="174" t="s">
        <v>454</v>
      </c>
      <c r="K65" s="174" t="s">
        <v>455</v>
      </c>
      <c r="L65" s="174" t="s">
        <v>456</v>
      </c>
      <c r="M65" s="174" t="s">
        <v>457</v>
      </c>
      <c r="N65" s="174" t="s">
        <v>580</v>
      </c>
      <c r="O65" s="174" t="s">
        <v>608</v>
      </c>
      <c r="P65" s="174" t="s">
        <v>627</v>
      </c>
      <c r="Q65" s="174" t="s">
        <v>461</v>
      </c>
      <c r="R65" s="174" t="s">
        <v>462</v>
      </c>
      <c r="S65" s="174" t="s">
        <v>463</v>
      </c>
      <c r="AF65" s="174" t="s">
        <v>2665</v>
      </c>
      <c r="AG65" s="174" t="s">
        <v>2666</v>
      </c>
      <c r="AH65" s="174" t="s">
        <v>2667</v>
      </c>
      <c r="AI65" s="174" t="s">
        <v>2668</v>
      </c>
      <c r="AJ65" s="176" t="s">
        <v>2669</v>
      </c>
    </row>
    <row r="66" spans="1:36" ht="315">
      <c r="A66" s="174" t="s">
        <v>433</v>
      </c>
      <c r="B66" s="174" t="s">
        <v>669</v>
      </c>
      <c r="C66" s="174">
        <v>617874</v>
      </c>
      <c r="D66" s="174" t="s">
        <v>670</v>
      </c>
      <c r="E66" s="174" t="s">
        <v>559</v>
      </c>
      <c r="F66" s="174" t="s">
        <v>559</v>
      </c>
      <c r="G66" s="174" t="s">
        <v>304</v>
      </c>
      <c r="H66" s="175">
        <v>45944.742361111108</v>
      </c>
      <c r="I66" s="174" t="s">
        <v>453</v>
      </c>
      <c r="J66" s="174" t="s">
        <v>454</v>
      </c>
      <c r="K66" s="174" t="s">
        <v>455</v>
      </c>
      <c r="L66" s="174" t="s">
        <v>456</v>
      </c>
      <c r="M66" s="174" t="s">
        <v>627</v>
      </c>
      <c r="N66" s="174" t="s">
        <v>671</v>
      </c>
      <c r="O66" s="174" t="s">
        <v>485</v>
      </c>
      <c r="P66" s="174" t="s">
        <v>672</v>
      </c>
      <c r="Q66" s="174" t="s">
        <v>461</v>
      </c>
      <c r="R66" s="174" t="s">
        <v>462</v>
      </c>
      <c r="S66" s="174" t="s">
        <v>463</v>
      </c>
      <c r="AF66" s="174" t="s">
        <v>2665</v>
      </c>
      <c r="AG66" s="174" t="s">
        <v>2666</v>
      </c>
      <c r="AH66" s="174" t="s">
        <v>2667</v>
      </c>
      <c r="AI66" s="174" t="s">
        <v>2668</v>
      </c>
      <c r="AJ66" s="176" t="s">
        <v>2669</v>
      </c>
    </row>
    <row r="67" spans="1:36" ht="315">
      <c r="A67" s="174" t="s">
        <v>433</v>
      </c>
      <c r="B67" s="174" t="s">
        <v>673</v>
      </c>
      <c r="C67" s="174">
        <v>617869</v>
      </c>
      <c r="D67" s="174" t="s">
        <v>674</v>
      </c>
      <c r="E67" s="174" t="s">
        <v>519</v>
      </c>
      <c r="F67" s="174" t="s">
        <v>519</v>
      </c>
      <c r="G67" s="174" t="s">
        <v>304</v>
      </c>
      <c r="H67" s="175">
        <v>45944.73541666667</v>
      </c>
      <c r="I67" s="174" t="s">
        <v>482</v>
      </c>
      <c r="J67" s="174" t="s">
        <v>454</v>
      </c>
      <c r="K67" s="174" t="s">
        <v>456</v>
      </c>
      <c r="L67" s="174" t="s">
        <v>485</v>
      </c>
      <c r="M67" s="174" t="s">
        <v>675</v>
      </c>
      <c r="N67" s="174" t="s">
        <v>634</v>
      </c>
      <c r="O67" s="174" t="s">
        <v>461</v>
      </c>
      <c r="P67" s="174" t="s">
        <v>463</v>
      </c>
      <c r="AF67" s="174" t="s">
        <v>2665</v>
      </c>
      <c r="AG67" s="174" t="s">
        <v>2666</v>
      </c>
      <c r="AH67" s="174" t="s">
        <v>2667</v>
      </c>
      <c r="AI67" s="174" t="s">
        <v>2668</v>
      </c>
      <c r="AJ67" s="176" t="s">
        <v>2669</v>
      </c>
    </row>
    <row r="68" spans="1:36" ht="315">
      <c r="A68" s="174" t="s">
        <v>433</v>
      </c>
      <c r="B68" s="174" t="s">
        <v>676</v>
      </c>
      <c r="C68" s="174">
        <v>617770</v>
      </c>
      <c r="D68" s="174" t="s">
        <v>677</v>
      </c>
      <c r="E68" s="174" t="s">
        <v>508</v>
      </c>
      <c r="F68" s="174" t="s">
        <v>508</v>
      </c>
      <c r="G68" s="174" t="s">
        <v>304</v>
      </c>
      <c r="H68" s="175">
        <v>45944.688194444447</v>
      </c>
      <c r="I68" s="174" t="s">
        <v>453</v>
      </c>
      <c r="J68" s="174" t="s">
        <v>678</v>
      </c>
      <c r="K68" s="174" t="s">
        <v>456</v>
      </c>
      <c r="L68" s="174" t="s">
        <v>485</v>
      </c>
      <c r="M68" s="174" t="s">
        <v>675</v>
      </c>
      <c r="N68" s="174" t="s">
        <v>634</v>
      </c>
      <c r="O68" s="174" t="s">
        <v>463</v>
      </c>
      <c r="AF68" s="174" t="s">
        <v>2665</v>
      </c>
      <c r="AG68" s="174" t="s">
        <v>2666</v>
      </c>
      <c r="AH68" s="174" t="s">
        <v>2667</v>
      </c>
      <c r="AI68" s="174" t="s">
        <v>2668</v>
      </c>
      <c r="AJ68" s="176" t="s">
        <v>2669</v>
      </c>
    </row>
    <row r="69" spans="1:36" ht="315">
      <c r="A69" s="174" t="s">
        <v>433</v>
      </c>
      <c r="B69" s="174" t="s">
        <v>679</v>
      </c>
      <c r="C69" s="174">
        <v>617741</v>
      </c>
      <c r="D69" s="174" t="s">
        <v>680</v>
      </c>
      <c r="E69" s="174" t="s">
        <v>466</v>
      </c>
      <c r="F69" s="174" t="s">
        <v>436</v>
      </c>
      <c r="G69" s="174" t="s">
        <v>124</v>
      </c>
      <c r="H69" s="175">
        <v>45944.634027777778</v>
      </c>
      <c r="I69" s="174" t="s">
        <v>453</v>
      </c>
      <c r="J69" s="174" t="s">
        <v>454</v>
      </c>
      <c r="K69" s="174" t="s">
        <v>455</v>
      </c>
      <c r="L69" s="174" t="s">
        <v>456</v>
      </c>
      <c r="M69" s="174" t="s">
        <v>457</v>
      </c>
      <c r="N69" s="174" t="s">
        <v>458</v>
      </c>
      <c r="O69" s="174" t="s">
        <v>577</v>
      </c>
      <c r="P69" s="174" t="s">
        <v>461</v>
      </c>
      <c r="Q69" s="174" t="s">
        <v>462</v>
      </c>
      <c r="R69" s="174" t="s">
        <v>463</v>
      </c>
      <c r="AF69" s="174" t="s">
        <v>2665</v>
      </c>
      <c r="AG69" s="174" t="s">
        <v>2666</v>
      </c>
      <c r="AH69" s="174" t="s">
        <v>2667</v>
      </c>
      <c r="AI69" s="174" t="s">
        <v>2668</v>
      </c>
      <c r="AJ69" s="176" t="s">
        <v>2669</v>
      </c>
    </row>
    <row r="70" spans="1:36" ht="315">
      <c r="A70" s="174" t="s">
        <v>433</v>
      </c>
      <c r="B70" s="174" t="s">
        <v>681</v>
      </c>
      <c r="C70" s="174">
        <v>616989</v>
      </c>
      <c r="D70" s="174" t="s">
        <v>682</v>
      </c>
      <c r="E70" s="174" t="s">
        <v>452</v>
      </c>
      <c r="F70" s="174" t="s">
        <v>452</v>
      </c>
      <c r="G70" s="174" t="s">
        <v>304</v>
      </c>
      <c r="H70" s="175">
        <v>45943.813888888886</v>
      </c>
      <c r="I70" s="174" t="s">
        <v>491</v>
      </c>
      <c r="J70" s="174" t="s">
        <v>454</v>
      </c>
      <c r="K70" s="174" t="s">
        <v>455</v>
      </c>
      <c r="L70" s="174" t="s">
        <v>456</v>
      </c>
      <c r="M70" s="174" t="s">
        <v>627</v>
      </c>
      <c r="N70" s="174" t="s">
        <v>671</v>
      </c>
      <c r="O70" s="174" t="s">
        <v>445</v>
      </c>
      <c r="P70" s="174" t="s">
        <v>504</v>
      </c>
      <c r="Q70" s="174" t="s">
        <v>545</v>
      </c>
      <c r="R70" s="174" t="s">
        <v>672</v>
      </c>
      <c r="S70" s="174" t="s">
        <v>461</v>
      </c>
      <c r="T70" s="174" t="s">
        <v>462</v>
      </c>
      <c r="U70" s="174" t="s">
        <v>463</v>
      </c>
      <c r="AF70" s="174" t="s">
        <v>2665</v>
      </c>
      <c r="AG70" s="174" t="s">
        <v>2666</v>
      </c>
      <c r="AH70" s="174" t="s">
        <v>2667</v>
      </c>
      <c r="AI70" s="174" t="s">
        <v>2668</v>
      </c>
      <c r="AJ70" s="176" t="s">
        <v>2669</v>
      </c>
    </row>
    <row r="71" spans="1:36" ht="315">
      <c r="A71" s="174" t="s">
        <v>433</v>
      </c>
      <c r="B71" s="174" t="s">
        <v>683</v>
      </c>
      <c r="C71" s="174">
        <v>617088</v>
      </c>
      <c r="D71" s="174" t="s">
        <v>684</v>
      </c>
      <c r="E71" s="174" t="s">
        <v>685</v>
      </c>
      <c r="F71" s="174" t="s">
        <v>532</v>
      </c>
      <c r="G71" s="174" t="s">
        <v>303</v>
      </c>
      <c r="H71" s="175">
        <v>45943.679166666669</v>
      </c>
      <c r="I71" s="174" t="s">
        <v>482</v>
      </c>
      <c r="J71" s="174" t="s">
        <v>454</v>
      </c>
      <c r="K71" s="174" t="s">
        <v>455</v>
      </c>
      <c r="L71" s="174" t="s">
        <v>456</v>
      </c>
      <c r="M71" s="174" t="s">
        <v>627</v>
      </c>
      <c r="N71" s="174" t="s">
        <v>686</v>
      </c>
      <c r="O71" s="174" t="s">
        <v>687</v>
      </c>
      <c r="P71" s="174" t="s">
        <v>461</v>
      </c>
      <c r="Q71" s="174" t="s">
        <v>462</v>
      </c>
      <c r="R71" s="174" t="s">
        <v>463</v>
      </c>
      <c r="AF71" s="174" t="s">
        <v>2665</v>
      </c>
      <c r="AG71" s="174" t="s">
        <v>2666</v>
      </c>
      <c r="AH71" s="174" t="s">
        <v>2667</v>
      </c>
      <c r="AI71" s="174" t="s">
        <v>2668</v>
      </c>
      <c r="AJ71" s="176" t="s">
        <v>2669</v>
      </c>
    </row>
    <row r="72" spans="1:36" ht="315">
      <c r="A72" s="174" t="s">
        <v>433</v>
      </c>
      <c r="B72" s="174" t="s">
        <v>688</v>
      </c>
      <c r="C72" s="174">
        <v>616976</v>
      </c>
      <c r="D72" s="174" t="s">
        <v>689</v>
      </c>
      <c r="E72" s="174" t="s">
        <v>690</v>
      </c>
      <c r="F72" s="174" t="s">
        <v>556</v>
      </c>
      <c r="G72" s="174" t="s">
        <v>298</v>
      </c>
      <c r="H72" s="175">
        <v>45943.671527777777</v>
      </c>
      <c r="I72" s="174" t="s">
        <v>482</v>
      </c>
      <c r="J72" s="174" t="s">
        <v>483</v>
      </c>
      <c r="K72" s="174" t="s">
        <v>455</v>
      </c>
      <c r="L72" s="174" t="s">
        <v>456</v>
      </c>
      <c r="M72" s="174" t="s">
        <v>627</v>
      </c>
      <c r="N72" s="174" t="s">
        <v>497</v>
      </c>
      <c r="O72" s="174" t="s">
        <v>445</v>
      </c>
      <c r="P72" s="174" t="s">
        <v>691</v>
      </c>
      <c r="Q72" s="174" t="s">
        <v>486</v>
      </c>
      <c r="R72" s="174" t="s">
        <v>487</v>
      </c>
      <c r="S72" s="174" t="s">
        <v>460</v>
      </c>
      <c r="T72" s="174" t="s">
        <v>461</v>
      </c>
      <c r="U72" s="174" t="s">
        <v>462</v>
      </c>
      <c r="V72" s="174" t="s">
        <v>463</v>
      </c>
      <c r="AF72" s="174" t="s">
        <v>2665</v>
      </c>
      <c r="AG72" s="174" t="s">
        <v>2666</v>
      </c>
      <c r="AH72" s="174" t="s">
        <v>2667</v>
      </c>
      <c r="AI72" s="174" t="s">
        <v>2668</v>
      </c>
      <c r="AJ72" s="176" t="s">
        <v>2669</v>
      </c>
    </row>
    <row r="73" spans="1:36" ht="315">
      <c r="A73" s="174" t="s">
        <v>433</v>
      </c>
      <c r="B73" s="174" t="s">
        <v>692</v>
      </c>
      <c r="C73" s="174">
        <v>616975</v>
      </c>
      <c r="D73" s="174" t="s">
        <v>693</v>
      </c>
      <c r="E73" s="174" t="s">
        <v>466</v>
      </c>
      <c r="F73" s="174" t="s">
        <v>436</v>
      </c>
      <c r="G73" s="174" t="s">
        <v>468</v>
      </c>
      <c r="H73" s="175">
        <v>45943.669444444444</v>
      </c>
      <c r="I73" s="174" t="s">
        <v>491</v>
      </c>
      <c r="J73" s="174" t="s">
        <v>454</v>
      </c>
      <c r="K73" s="174" t="s">
        <v>455</v>
      </c>
      <c r="L73" s="174" t="s">
        <v>456</v>
      </c>
      <c r="M73" s="174" t="s">
        <v>627</v>
      </c>
      <c r="N73" s="174" t="s">
        <v>694</v>
      </c>
      <c r="O73" s="174" t="s">
        <v>445</v>
      </c>
      <c r="P73" s="174" t="s">
        <v>545</v>
      </c>
      <c r="Q73" s="174" t="s">
        <v>695</v>
      </c>
      <c r="R73" s="174" t="s">
        <v>460</v>
      </c>
      <c r="S73" s="174" t="s">
        <v>461</v>
      </c>
      <c r="T73" s="174" t="s">
        <v>462</v>
      </c>
      <c r="U73" s="174" t="s">
        <v>463</v>
      </c>
      <c r="AF73" s="174" t="s">
        <v>2665</v>
      </c>
      <c r="AG73" s="174" t="s">
        <v>2666</v>
      </c>
      <c r="AH73" s="174" t="s">
        <v>2667</v>
      </c>
      <c r="AI73" s="174" t="s">
        <v>2668</v>
      </c>
      <c r="AJ73" s="176" t="s">
        <v>2669</v>
      </c>
    </row>
    <row r="74" spans="1:36" ht="315">
      <c r="A74" s="174" t="s">
        <v>433</v>
      </c>
      <c r="B74" s="174" t="s">
        <v>696</v>
      </c>
      <c r="C74" s="174">
        <v>617078</v>
      </c>
      <c r="D74" s="174" t="s">
        <v>697</v>
      </c>
      <c r="E74" s="174" t="s">
        <v>466</v>
      </c>
      <c r="F74" s="174" t="s">
        <v>532</v>
      </c>
      <c r="G74" s="174" t="s">
        <v>124</v>
      </c>
      <c r="H74" s="175">
        <v>45943.60833333333</v>
      </c>
      <c r="I74" s="174" t="s">
        <v>453</v>
      </c>
      <c r="J74" s="174" t="s">
        <v>454</v>
      </c>
      <c r="K74" s="174" t="s">
        <v>455</v>
      </c>
      <c r="L74" s="174" t="s">
        <v>456</v>
      </c>
      <c r="M74" s="174" t="s">
        <v>457</v>
      </c>
      <c r="N74" s="174" t="s">
        <v>458</v>
      </c>
      <c r="O74" s="174" t="s">
        <v>627</v>
      </c>
      <c r="P74" s="174" t="s">
        <v>461</v>
      </c>
      <c r="Q74" s="174" t="s">
        <v>462</v>
      </c>
      <c r="R74" s="174" t="s">
        <v>463</v>
      </c>
      <c r="AF74" s="174" t="s">
        <v>2665</v>
      </c>
      <c r="AG74" s="174" t="s">
        <v>2666</v>
      </c>
      <c r="AH74" s="174" t="s">
        <v>2667</v>
      </c>
      <c r="AI74" s="174" t="s">
        <v>2668</v>
      </c>
      <c r="AJ74" s="176" t="s">
        <v>2669</v>
      </c>
    </row>
    <row r="75" spans="1:36" ht="315">
      <c r="A75" s="174" t="s">
        <v>433</v>
      </c>
      <c r="B75" s="174" t="s">
        <v>698</v>
      </c>
      <c r="C75" s="174">
        <v>617024</v>
      </c>
      <c r="D75" s="174" t="s">
        <v>699</v>
      </c>
      <c r="E75" s="174" t="s">
        <v>507</v>
      </c>
      <c r="F75" s="174" t="s">
        <v>559</v>
      </c>
      <c r="G75" s="174" t="s">
        <v>298</v>
      </c>
      <c r="H75" s="175">
        <v>45943.537499999999</v>
      </c>
      <c r="I75" s="174" t="s">
        <v>453</v>
      </c>
      <c r="J75" s="174" t="s">
        <v>454</v>
      </c>
      <c r="K75" s="174" t="s">
        <v>455</v>
      </c>
      <c r="L75" s="174" t="s">
        <v>456</v>
      </c>
      <c r="M75" s="174" t="s">
        <v>580</v>
      </c>
      <c r="N75" s="174" t="s">
        <v>627</v>
      </c>
      <c r="O75" s="174" t="s">
        <v>461</v>
      </c>
      <c r="P75" s="174" t="s">
        <v>462</v>
      </c>
      <c r="Q75" s="174" t="s">
        <v>463</v>
      </c>
      <c r="AF75" s="174" t="s">
        <v>2665</v>
      </c>
      <c r="AG75" s="174" t="s">
        <v>2666</v>
      </c>
      <c r="AH75" s="174" t="s">
        <v>2667</v>
      </c>
      <c r="AI75" s="174" t="s">
        <v>2668</v>
      </c>
      <c r="AJ75" s="176" t="s">
        <v>2669</v>
      </c>
    </row>
    <row r="76" spans="1:36" ht="315">
      <c r="A76" s="174" t="s">
        <v>433</v>
      </c>
      <c r="B76" s="174" t="s">
        <v>700</v>
      </c>
      <c r="C76" s="174">
        <v>617016</v>
      </c>
      <c r="D76" s="174" t="s">
        <v>701</v>
      </c>
      <c r="E76" s="174" t="s">
        <v>507</v>
      </c>
      <c r="F76" s="174" t="s">
        <v>508</v>
      </c>
      <c r="G76" s="174" t="s">
        <v>298</v>
      </c>
      <c r="H76" s="175">
        <v>45943.428472222222</v>
      </c>
      <c r="I76" s="174" t="s">
        <v>453</v>
      </c>
      <c r="J76" s="174" t="s">
        <v>454</v>
      </c>
      <c r="K76" s="174" t="s">
        <v>455</v>
      </c>
      <c r="L76" s="174" t="s">
        <v>456</v>
      </c>
      <c r="M76" s="174" t="s">
        <v>457</v>
      </c>
      <c r="N76" s="174" t="s">
        <v>580</v>
      </c>
      <c r="O76" s="174" t="s">
        <v>608</v>
      </c>
      <c r="P76" s="174" t="s">
        <v>627</v>
      </c>
      <c r="Q76" s="174" t="s">
        <v>461</v>
      </c>
      <c r="R76" s="174" t="s">
        <v>462</v>
      </c>
      <c r="S76" s="174" t="s">
        <v>463</v>
      </c>
      <c r="AF76" s="174" t="s">
        <v>2665</v>
      </c>
      <c r="AG76" s="174" t="s">
        <v>2666</v>
      </c>
      <c r="AH76" s="174" t="s">
        <v>2667</v>
      </c>
      <c r="AI76" s="174" t="s">
        <v>2668</v>
      </c>
      <c r="AJ76" s="176" t="s">
        <v>2669</v>
      </c>
    </row>
    <row r="77" spans="1:36" ht="315">
      <c r="A77" s="174" t="s">
        <v>433</v>
      </c>
      <c r="B77" s="174" t="s">
        <v>702</v>
      </c>
      <c r="C77" s="174">
        <v>616934</v>
      </c>
      <c r="D77" s="174" t="s">
        <v>703</v>
      </c>
      <c r="E77" s="174" t="s">
        <v>466</v>
      </c>
      <c r="F77" s="174" t="s">
        <v>496</v>
      </c>
      <c r="G77" s="174" t="s">
        <v>124</v>
      </c>
      <c r="H77" s="175">
        <v>45943.322916666664</v>
      </c>
      <c r="I77" s="174" t="s">
        <v>453</v>
      </c>
      <c r="J77" s="174" t="s">
        <v>454</v>
      </c>
      <c r="K77" s="174" t="s">
        <v>455</v>
      </c>
      <c r="L77" s="174" t="s">
        <v>456</v>
      </c>
      <c r="M77" s="174" t="s">
        <v>457</v>
      </c>
      <c r="N77" s="174" t="s">
        <v>458</v>
      </c>
      <c r="O77" s="174" t="s">
        <v>627</v>
      </c>
      <c r="P77" s="174" t="s">
        <v>461</v>
      </c>
      <c r="Q77" s="174" t="s">
        <v>462</v>
      </c>
      <c r="R77" s="174" t="s">
        <v>463</v>
      </c>
      <c r="AF77" s="174" t="s">
        <v>2665</v>
      </c>
      <c r="AG77" s="174" t="s">
        <v>2666</v>
      </c>
      <c r="AH77" s="174" t="s">
        <v>2667</v>
      </c>
      <c r="AI77" s="174" t="s">
        <v>2668</v>
      </c>
      <c r="AJ77" s="176" t="s">
        <v>2669</v>
      </c>
    </row>
    <row r="78" spans="1:36" ht="315">
      <c r="A78" s="174" t="s">
        <v>433</v>
      </c>
      <c r="B78" s="174" t="s">
        <v>704</v>
      </c>
      <c r="C78" s="174">
        <v>616914</v>
      </c>
      <c r="D78" s="174" t="s">
        <v>705</v>
      </c>
      <c r="E78" s="174" t="s">
        <v>466</v>
      </c>
      <c r="F78" s="174" t="s">
        <v>467</v>
      </c>
      <c r="G78" s="174" t="s">
        <v>124</v>
      </c>
      <c r="H78" s="175">
        <v>45941.736805555556</v>
      </c>
      <c r="I78" s="174" t="s">
        <v>453</v>
      </c>
      <c r="J78" s="174" t="s">
        <v>454</v>
      </c>
      <c r="K78" s="174" t="s">
        <v>455</v>
      </c>
      <c r="L78" s="174" t="s">
        <v>456</v>
      </c>
      <c r="M78" s="174" t="s">
        <v>457</v>
      </c>
      <c r="N78" s="174" t="s">
        <v>458</v>
      </c>
      <c r="O78" s="174" t="s">
        <v>627</v>
      </c>
      <c r="P78" s="174" t="s">
        <v>461</v>
      </c>
      <c r="Q78" s="174" t="s">
        <v>462</v>
      </c>
      <c r="R78" s="174" t="s">
        <v>463</v>
      </c>
      <c r="AF78" s="174" t="s">
        <v>2665</v>
      </c>
      <c r="AG78" s="174" t="s">
        <v>2666</v>
      </c>
      <c r="AH78" s="174" t="s">
        <v>2667</v>
      </c>
      <c r="AI78" s="174" t="s">
        <v>2668</v>
      </c>
      <c r="AJ78" s="176" t="s">
        <v>2669</v>
      </c>
    </row>
    <row r="79" spans="1:36" ht="315">
      <c r="A79" s="174" t="s">
        <v>433</v>
      </c>
      <c r="B79" s="174" t="s">
        <v>706</v>
      </c>
      <c r="C79" s="174">
        <v>616913</v>
      </c>
      <c r="D79" s="174" t="s">
        <v>707</v>
      </c>
      <c r="E79" s="174" t="s">
        <v>507</v>
      </c>
      <c r="F79" s="174" t="s">
        <v>467</v>
      </c>
      <c r="G79" s="174" t="s">
        <v>301</v>
      </c>
      <c r="H79" s="175">
        <v>45941.731944444444</v>
      </c>
      <c r="I79" s="174" t="s">
        <v>482</v>
      </c>
      <c r="J79" s="174" t="s">
        <v>454</v>
      </c>
      <c r="K79" s="174" t="s">
        <v>455</v>
      </c>
      <c r="L79" s="174" t="s">
        <v>456</v>
      </c>
      <c r="M79" s="174" t="s">
        <v>457</v>
      </c>
      <c r="N79" s="174" t="s">
        <v>580</v>
      </c>
      <c r="O79" s="174" t="s">
        <v>608</v>
      </c>
      <c r="P79" s="174" t="s">
        <v>627</v>
      </c>
      <c r="Q79" s="174" t="s">
        <v>509</v>
      </c>
      <c r="R79" s="174" t="s">
        <v>485</v>
      </c>
      <c r="S79" s="174" t="s">
        <v>510</v>
      </c>
      <c r="T79" s="174" t="s">
        <v>461</v>
      </c>
      <c r="U79" s="174" t="s">
        <v>462</v>
      </c>
      <c r="V79" s="174" t="s">
        <v>463</v>
      </c>
      <c r="AF79" s="174" t="s">
        <v>2665</v>
      </c>
      <c r="AG79" s="174" t="s">
        <v>2666</v>
      </c>
      <c r="AH79" s="174" t="s">
        <v>2667</v>
      </c>
      <c r="AI79" s="174" t="s">
        <v>2668</v>
      </c>
      <c r="AJ79" s="176" t="s">
        <v>2669</v>
      </c>
    </row>
    <row r="80" spans="1:36" ht="315">
      <c r="A80" s="174" t="s">
        <v>433</v>
      </c>
      <c r="B80" s="174" t="s">
        <v>708</v>
      </c>
      <c r="C80" s="174">
        <v>616910</v>
      </c>
      <c r="D80" s="174" t="s">
        <v>709</v>
      </c>
      <c r="E80" s="174" t="s">
        <v>466</v>
      </c>
      <c r="F80" s="174" t="s">
        <v>467</v>
      </c>
      <c r="G80" s="174" t="s">
        <v>124</v>
      </c>
      <c r="H80" s="175">
        <v>45941.665972222225</v>
      </c>
      <c r="I80" s="174" t="s">
        <v>453</v>
      </c>
      <c r="J80" s="174" t="s">
        <v>454</v>
      </c>
      <c r="K80" s="174" t="s">
        <v>455</v>
      </c>
      <c r="L80" s="174" t="s">
        <v>456</v>
      </c>
      <c r="M80" s="174" t="s">
        <v>457</v>
      </c>
      <c r="N80" s="174" t="s">
        <v>458</v>
      </c>
      <c r="O80" s="174" t="s">
        <v>627</v>
      </c>
      <c r="P80" s="174" t="s">
        <v>461</v>
      </c>
      <c r="Q80" s="174" t="s">
        <v>462</v>
      </c>
      <c r="R80" s="174" t="s">
        <v>463</v>
      </c>
      <c r="AF80" s="174" t="s">
        <v>2665</v>
      </c>
      <c r="AG80" s="174" t="s">
        <v>2666</v>
      </c>
      <c r="AH80" s="174" t="s">
        <v>2667</v>
      </c>
      <c r="AI80" s="174" t="s">
        <v>2668</v>
      </c>
      <c r="AJ80" s="176" t="s">
        <v>2669</v>
      </c>
    </row>
    <row r="81" spans="1:36" ht="315">
      <c r="A81" s="174" t="s">
        <v>433</v>
      </c>
      <c r="B81" s="174" t="s">
        <v>710</v>
      </c>
      <c r="C81" s="174">
        <v>616870</v>
      </c>
      <c r="D81" s="174" t="s">
        <v>711</v>
      </c>
      <c r="E81" s="174" t="s">
        <v>645</v>
      </c>
      <c r="F81" s="174" t="s">
        <v>645</v>
      </c>
      <c r="G81" s="174" t="s">
        <v>304</v>
      </c>
      <c r="H81" s="175">
        <v>45940.785416666666</v>
      </c>
      <c r="I81" s="174" t="s">
        <v>491</v>
      </c>
      <c r="J81" s="174" t="s">
        <v>454</v>
      </c>
      <c r="K81" s="174" t="s">
        <v>455</v>
      </c>
      <c r="L81" s="174" t="s">
        <v>456</v>
      </c>
      <c r="M81" s="174" t="s">
        <v>712</v>
      </c>
      <c r="N81" s="174" t="s">
        <v>671</v>
      </c>
      <c r="O81" s="174" t="s">
        <v>485</v>
      </c>
      <c r="P81" s="174" t="s">
        <v>545</v>
      </c>
      <c r="Q81" s="174" t="s">
        <v>672</v>
      </c>
      <c r="R81" s="174" t="s">
        <v>461</v>
      </c>
      <c r="S81" s="174" t="s">
        <v>462</v>
      </c>
      <c r="T81" s="174" t="s">
        <v>463</v>
      </c>
      <c r="AF81" s="174" t="s">
        <v>2665</v>
      </c>
      <c r="AG81" s="174" t="s">
        <v>2666</v>
      </c>
      <c r="AH81" s="174" t="s">
        <v>2667</v>
      </c>
      <c r="AI81" s="174" t="s">
        <v>2668</v>
      </c>
      <c r="AJ81" s="176" t="s">
        <v>2669</v>
      </c>
    </row>
    <row r="82" spans="1:36" ht="315">
      <c r="A82" s="174" t="s">
        <v>433</v>
      </c>
      <c r="B82" s="174" t="s">
        <v>713</v>
      </c>
      <c r="C82" s="174">
        <v>616790</v>
      </c>
      <c r="D82" s="174" t="s">
        <v>714</v>
      </c>
      <c r="E82" s="174" t="s">
        <v>662</v>
      </c>
      <c r="F82" s="174" t="s">
        <v>662</v>
      </c>
      <c r="G82" s="174" t="s">
        <v>304</v>
      </c>
      <c r="H82" s="175">
        <v>45940.771527777775</v>
      </c>
      <c r="I82" s="174" t="s">
        <v>453</v>
      </c>
      <c r="J82" s="174" t="s">
        <v>483</v>
      </c>
      <c r="K82" s="174" t="s">
        <v>455</v>
      </c>
      <c r="L82" s="174" t="s">
        <v>456</v>
      </c>
      <c r="M82" s="174" t="s">
        <v>627</v>
      </c>
      <c r="N82" s="174" t="s">
        <v>484</v>
      </c>
      <c r="O82" s="174" t="s">
        <v>485</v>
      </c>
      <c r="P82" s="174" t="s">
        <v>486</v>
      </c>
      <c r="Q82" s="174" t="s">
        <v>460</v>
      </c>
      <c r="R82" s="174" t="s">
        <v>715</v>
      </c>
      <c r="S82" s="174" t="s">
        <v>461</v>
      </c>
      <c r="T82" s="174" t="s">
        <v>462</v>
      </c>
      <c r="U82" s="174" t="s">
        <v>463</v>
      </c>
      <c r="AF82" s="174" t="s">
        <v>2665</v>
      </c>
      <c r="AG82" s="174" t="s">
        <v>2666</v>
      </c>
      <c r="AH82" s="174" t="s">
        <v>2667</v>
      </c>
      <c r="AI82" s="174" t="s">
        <v>2668</v>
      </c>
      <c r="AJ82" s="176" t="s">
        <v>2669</v>
      </c>
    </row>
    <row r="83" spans="1:36" ht="315">
      <c r="A83" s="174" t="s">
        <v>433</v>
      </c>
      <c r="B83" s="174" t="s">
        <v>716</v>
      </c>
      <c r="C83" s="174">
        <v>583375</v>
      </c>
      <c r="D83" s="174" t="s">
        <v>717</v>
      </c>
      <c r="E83" s="174" t="s">
        <v>718</v>
      </c>
      <c r="F83" s="174" t="s">
        <v>559</v>
      </c>
      <c r="G83" s="174" t="s">
        <v>304</v>
      </c>
      <c r="H83" s="175">
        <v>45881.777777777781</v>
      </c>
      <c r="I83" s="174" t="s">
        <v>482</v>
      </c>
      <c r="J83" s="174" t="s">
        <v>454</v>
      </c>
      <c r="K83" s="174" t="s">
        <v>719</v>
      </c>
      <c r="L83" s="174" t="s">
        <v>455</v>
      </c>
      <c r="M83" s="174" t="s">
        <v>456</v>
      </c>
      <c r="N83" s="174" t="s">
        <v>720</v>
      </c>
      <c r="O83" s="174" t="s">
        <v>721</v>
      </c>
      <c r="P83" s="174" t="s">
        <v>485</v>
      </c>
      <c r="Q83" s="174" t="s">
        <v>722</v>
      </c>
      <c r="R83" s="174" t="s">
        <v>461</v>
      </c>
      <c r="S83" s="174" t="s">
        <v>723</v>
      </c>
      <c r="T83" s="174" t="s">
        <v>463</v>
      </c>
      <c r="AF83" s="174" t="s">
        <v>2665</v>
      </c>
      <c r="AG83" s="174" t="s">
        <v>2666</v>
      </c>
      <c r="AH83" s="174" t="s">
        <v>2667</v>
      </c>
      <c r="AI83" s="174" t="s">
        <v>2668</v>
      </c>
      <c r="AJ83" s="176" t="s">
        <v>2669</v>
      </c>
    </row>
    <row r="84" spans="1:36" ht="315">
      <c r="A84" s="174" t="s">
        <v>433</v>
      </c>
      <c r="B84" s="174" t="s">
        <v>724</v>
      </c>
      <c r="C84" s="174">
        <v>702279</v>
      </c>
      <c r="D84" s="174" t="s">
        <v>725</v>
      </c>
      <c r="E84" s="174" t="s">
        <v>556</v>
      </c>
      <c r="F84" s="174" t="s">
        <v>556</v>
      </c>
      <c r="G84" s="174" t="s">
        <v>128</v>
      </c>
      <c r="H84" s="175">
        <v>46080.668749999997</v>
      </c>
      <c r="I84" s="174" t="s">
        <v>491</v>
      </c>
      <c r="J84" s="174" t="s">
        <v>475</v>
      </c>
      <c r="K84" s="174" t="s">
        <v>726</v>
      </c>
      <c r="L84" s="174" t="s">
        <v>441</v>
      </c>
      <c r="M84" s="174" t="s">
        <v>442</v>
      </c>
      <c r="N84" s="174" t="s">
        <v>727</v>
      </c>
      <c r="AF84" s="174" t="s">
        <v>2670</v>
      </c>
      <c r="AG84" s="174" t="s">
        <v>2671</v>
      </c>
      <c r="AH84" s="174" t="s">
        <v>2667</v>
      </c>
      <c r="AI84" s="174" t="s">
        <v>2668</v>
      </c>
      <c r="AJ84" s="176" t="s">
        <v>2672</v>
      </c>
    </row>
    <row r="85" spans="1:36" ht="315">
      <c r="A85" s="174" t="s">
        <v>433</v>
      </c>
      <c r="B85" s="174" t="s">
        <v>728</v>
      </c>
      <c r="C85" s="174">
        <v>702272</v>
      </c>
      <c r="D85" s="174" t="s">
        <v>729</v>
      </c>
      <c r="E85" s="174" t="s">
        <v>503</v>
      </c>
      <c r="F85" s="174" t="s">
        <v>503</v>
      </c>
      <c r="G85" s="174" t="s">
        <v>128</v>
      </c>
      <c r="H85" s="175">
        <v>46080.659722222219</v>
      </c>
      <c r="I85" s="174" t="s">
        <v>453</v>
      </c>
      <c r="J85" s="174" t="s">
        <v>475</v>
      </c>
      <c r="K85" s="174" t="s">
        <v>726</v>
      </c>
      <c r="L85" s="174" t="s">
        <v>441</v>
      </c>
      <c r="M85" s="174" t="s">
        <v>442</v>
      </c>
      <c r="N85" s="174" t="s">
        <v>727</v>
      </c>
      <c r="AF85" s="174" t="s">
        <v>2670</v>
      </c>
      <c r="AG85" s="174" t="s">
        <v>2671</v>
      </c>
      <c r="AH85" s="174" t="s">
        <v>2667</v>
      </c>
      <c r="AI85" s="174" t="s">
        <v>2668</v>
      </c>
      <c r="AJ85" s="176" t="s">
        <v>2672</v>
      </c>
    </row>
    <row r="86" spans="1:36" ht="315">
      <c r="A86" s="174" t="s">
        <v>433</v>
      </c>
      <c r="B86" s="174" t="s">
        <v>730</v>
      </c>
      <c r="C86" s="174">
        <v>702413</v>
      </c>
      <c r="D86" s="174" t="s">
        <v>731</v>
      </c>
      <c r="E86" s="174" t="s">
        <v>559</v>
      </c>
      <c r="F86" s="174" t="s">
        <v>559</v>
      </c>
      <c r="G86" s="174" t="s">
        <v>128</v>
      </c>
      <c r="H86" s="175">
        <v>46080.620138888888</v>
      </c>
      <c r="I86" s="174" t="s">
        <v>453</v>
      </c>
      <c r="J86" s="174" t="s">
        <v>475</v>
      </c>
      <c r="K86" s="174" t="s">
        <v>726</v>
      </c>
      <c r="L86" s="174" t="s">
        <v>441</v>
      </c>
      <c r="M86" s="174" t="s">
        <v>442</v>
      </c>
      <c r="N86" s="174" t="s">
        <v>727</v>
      </c>
      <c r="AF86" s="174" t="s">
        <v>2670</v>
      </c>
      <c r="AG86" s="174" t="s">
        <v>2671</v>
      </c>
      <c r="AH86" s="174" t="s">
        <v>2667</v>
      </c>
      <c r="AI86" s="174" t="s">
        <v>2668</v>
      </c>
      <c r="AJ86" s="176" t="s">
        <v>2672</v>
      </c>
    </row>
    <row r="87" spans="1:36" ht="315">
      <c r="A87" s="174" t="s">
        <v>433</v>
      </c>
      <c r="B87" s="174" t="s">
        <v>732</v>
      </c>
      <c r="C87" s="174">
        <v>702249</v>
      </c>
      <c r="D87" s="174" t="s">
        <v>733</v>
      </c>
      <c r="E87" s="174" t="s">
        <v>556</v>
      </c>
      <c r="F87" s="174" t="s">
        <v>556</v>
      </c>
      <c r="G87" s="174" t="s">
        <v>128</v>
      </c>
      <c r="H87" s="175">
        <v>46080.61041666667</v>
      </c>
      <c r="I87" s="174" t="s">
        <v>453</v>
      </c>
      <c r="J87" s="174" t="s">
        <v>475</v>
      </c>
      <c r="K87" s="174" t="s">
        <v>726</v>
      </c>
      <c r="L87" s="174" t="s">
        <v>441</v>
      </c>
      <c r="M87" s="174" t="s">
        <v>442</v>
      </c>
      <c r="N87" s="174" t="s">
        <v>727</v>
      </c>
      <c r="AF87" s="174" t="s">
        <v>2670</v>
      </c>
      <c r="AG87" s="174" t="s">
        <v>2671</v>
      </c>
      <c r="AH87" s="174" t="s">
        <v>2667</v>
      </c>
      <c r="AI87" s="174" t="s">
        <v>2668</v>
      </c>
      <c r="AJ87" s="176" t="s">
        <v>2672</v>
      </c>
    </row>
    <row r="88" spans="1:36" ht="315">
      <c r="A88" s="174" t="s">
        <v>433</v>
      </c>
      <c r="B88" s="174" t="s">
        <v>734</v>
      </c>
      <c r="C88" s="174">
        <v>701520</v>
      </c>
      <c r="D88" s="174" t="s">
        <v>735</v>
      </c>
      <c r="E88" s="174" t="s">
        <v>736</v>
      </c>
      <c r="F88" s="174" t="s">
        <v>662</v>
      </c>
      <c r="G88" s="174" t="s">
        <v>124</v>
      </c>
      <c r="H88" s="175">
        <v>46079.893055555556</v>
      </c>
      <c r="I88" s="174" t="s">
        <v>453</v>
      </c>
      <c r="J88" s="174" t="s">
        <v>678</v>
      </c>
      <c r="K88" s="174" t="s">
        <v>737</v>
      </c>
      <c r="L88" s="174" t="s">
        <v>738</v>
      </c>
      <c r="M88" s="174" t="s">
        <v>442</v>
      </c>
      <c r="N88" s="174" t="s">
        <v>739</v>
      </c>
      <c r="AF88" s="174" t="s">
        <v>2670</v>
      </c>
      <c r="AG88" s="174" t="s">
        <v>2671</v>
      </c>
      <c r="AH88" s="174" t="s">
        <v>2667</v>
      </c>
      <c r="AI88" s="174" t="s">
        <v>2668</v>
      </c>
      <c r="AJ88" s="176" t="s">
        <v>2672</v>
      </c>
    </row>
    <row r="89" spans="1:36" ht="315">
      <c r="A89" s="174" t="s">
        <v>433</v>
      </c>
      <c r="B89" s="174" t="s">
        <v>740</v>
      </c>
      <c r="C89" s="174">
        <v>701465</v>
      </c>
      <c r="D89" s="174" t="s">
        <v>741</v>
      </c>
      <c r="E89" s="174" t="s">
        <v>736</v>
      </c>
      <c r="F89" s="174" t="s">
        <v>559</v>
      </c>
      <c r="G89" s="174" t="s">
        <v>124</v>
      </c>
      <c r="H89" s="175">
        <v>46079.743750000001</v>
      </c>
      <c r="I89" s="174" t="s">
        <v>482</v>
      </c>
      <c r="J89" s="174" t="s">
        <v>475</v>
      </c>
      <c r="K89" s="174" t="s">
        <v>440</v>
      </c>
      <c r="L89" s="174" t="s">
        <v>441</v>
      </c>
      <c r="M89" s="174" t="s">
        <v>442</v>
      </c>
      <c r="N89" s="174" t="s">
        <v>727</v>
      </c>
      <c r="AF89" s="174" t="s">
        <v>2670</v>
      </c>
      <c r="AG89" s="174" t="s">
        <v>2671</v>
      </c>
      <c r="AH89" s="174" t="s">
        <v>2667</v>
      </c>
      <c r="AI89" s="174" t="s">
        <v>2668</v>
      </c>
      <c r="AJ89" s="176" t="s">
        <v>2672</v>
      </c>
    </row>
    <row r="90" spans="1:36" ht="315">
      <c r="A90" s="174" t="s">
        <v>433</v>
      </c>
      <c r="B90" s="174" t="s">
        <v>742</v>
      </c>
      <c r="C90" s="174">
        <v>701460</v>
      </c>
      <c r="D90" s="174" t="s">
        <v>743</v>
      </c>
      <c r="E90" s="174" t="s">
        <v>559</v>
      </c>
      <c r="F90" s="174" t="s">
        <v>559</v>
      </c>
      <c r="G90" s="174" t="s">
        <v>128</v>
      </c>
      <c r="H90" s="175">
        <v>46079.70208333333</v>
      </c>
      <c r="I90" s="174" t="s">
        <v>453</v>
      </c>
      <c r="J90" s="174" t="s">
        <v>475</v>
      </c>
      <c r="K90" s="174" t="s">
        <v>440</v>
      </c>
      <c r="L90" s="174" t="s">
        <v>441</v>
      </c>
      <c r="M90" s="174" t="s">
        <v>442</v>
      </c>
      <c r="N90" s="174" t="s">
        <v>727</v>
      </c>
      <c r="AF90" s="174" t="s">
        <v>2670</v>
      </c>
      <c r="AG90" s="174" t="s">
        <v>2671</v>
      </c>
      <c r="AH90" s="174" t="s">
        <v>2667</v>
      </c>
      <c r="AI90" s="174" t="s">
        <v>2668</v>
      </c>
      <c r="AJ90" s="176" t="s">
        <v>2672</v>
      </c>
    </row>
    <row r="91" spans="1:36" ht="315">
      <c r="A91" s="174" t="s">
        <v>433</v>
      </c>
      <c r="B91" s="174" t="s">
        <v>744</v>
      </c>
      <c r="C91" s="174">
        <v>701503</v>
      </c>
      <c r="D91" s="174" t="s">
        <v>745</v>
      </c>
      <c r="E91" s="174" t="s">
        <v>736</v>
      </c>
      <c r="F91" s="174" t="s">
        <v>503</v>
      </c>
      <c r="G91" s="174" t="s">
        <v>124</v>
      </c>
      <c r="H91" s="175">
        <v>46079.655555555553</v>
      </c>
      <c r="I91" s="174" t="s">
        <v>482</v>
      </c>
      <c r="J91" s="174" t="s">
        <v>475</v>
      </c>
      <c r="K91" s="174" t="s">
        <v>726</v>
      </c>
      <c r="L91" s="174" t="s">
        <v>441</v>
      </c>
      <c r="M91" s="174" t="s">
        <v>442</v>
      </c>
      <c r="N91" s="174" t="s">
        <v>727</v>
      </c>
      <c r="AF91" s="174" t="s">
        <v>2670</v>
      </c>
      <c r="AG91" s="174" t="s">
        <v>2671</v>
      </c>
      <c r="AH91" s="174" t="s">
        <v>2667</v>
      </c>
      <c r="AI91" s="174" t="s">
        <v>2668</v>
      </c>
      <c r="AJ91" s="176" t="s">
        <v>2672</v>
      </c>
    </row>
    <row r="92" spans="1:36" ht="315">
      <c r="A92" s="174" t="s">
        <v>433</v>
      </c>
      <c r="B92" s="174" t="s">
        <v>746</v>
      </c>
      <c r="C92" s="174">
        <v>701139</v>
      </c>
      <c r="D92" s="174" t="s">
        <v>747</v>
      </c>
      <c r="E92" s="174" t="s">
        <v>642</v>
      </c>
      <c r="F92" s="174" t="s">
        <v>519</v>
      </c>
      <c r="G92" s="174" t="s">
        <v>298</v>
      </c>
      <c r="H92" s="175">
        <v>46079.520833333336</v>
      </c>
      <c r="I92" s="174" t="s">
        <v>437</v>
      </c>
      <c r="J92" s="174" t="s">
        <v>475</v>
      </c>
      <c r="K92" s="174" t="s">
        <v>440</v>
      </c>
      <c r="L92" s="174" t="s">
        <v>441</v>
      </c>
      <c r="M92" s="174" t="s">
        <v>442</v>
      </c>
      <c r="N92" s="174" t="s">
        <v>528</v>
      </c>
      <c r="O92" s="174" t="s">
        <v>727</v>
      </c>
      <c r="AF92" s="174" t="s">
        <v>2670</v>
      </c>
      <c r="AG92" s="174" t="s">
        <v>2671</v>
      </c>
      <c r="AH92" s="174" t="s">
        <v>2667</v>
      </c>
      <c r="AI92" s="174" t="s">
        <v>2668</v>
      </c>
      <c r="AJ92" s="176" t="s">
        <v>2672</v>
      </c>
    </row>
    <row r="93" spans="1:36" ht="315">
      <c r="A93" s="174" t="s">
        <v>433</v>
      </c>
      <c r="B93" s="174" t="s">
        <v>748</v>
      </c>
      <c r="C93" s="174">
        <v>700067</v>
      </c>
      <c r="D93" s="174" t="s">
        <v>749</v>
      </c>
      <c r="E93" s="174" t="s">
        <v>736</v>
      </c>
      <c r="F93" s="174" t="s">
        <v>559</v>
      </c>
      <c r="G93" s="174" t="s">
        <v>124</v>
      </c>
      <c r="H93" s="175">
        <v>46078.563888888886</v>
      </c>
      <c r="I93" s="174" t="s">
        <v>453</v>
      </c>
      <c r="J93" s="174" t="s">
        <v>475</v>
      </c>
      <c r="K93" s="174" t="s">
        <v>440</v>
      </c>
      <c r="L93" s="174" t="s">
        <v>441</v>
      </c>
      <c r="M93" s="174" t="s">
        <v>442</v>
      </c>
      <c r="N93" s="174" t="s">
        <v>727</v>
      </c>
      <c r="AF93" s="174" t="s">
        <v>2670</v>
      </c>
      <c r="AG93" s="174" t="s">
        <v>2671</v>
      </c>
      <c r="AH93" s="174" t="s">
        <v>2667</v>
      </c>
      <c r="AI93" s="174" t="s">
        <v>2668</v>
      </c>
      <c r="AJ93" s="176" t="s">
        <v>2672</v>
      </c>
    </row>
    <row r="94" spans="1:36" ht="315">
      <c r="A94" s="174" t="s">
        <v>433</v>
      </c>
      <c r="B94" s="174" t="s">
        <v>750</v>
      </c>
      <c r="C94" s="174">
        <v>699352</v>
      </c>
      <c r="D94" s="174" t="s">
        <v>751</v>
      </c>
      <c r="E94" s="174" t="s">
        <v>736</v>
      </c>
      <c r="F94" s="174" t="s">
        <v>559</v>
      </c>
      <c r="G94" s="174" t="s">
        <v>124</v>
      </c>
      <c r="H94" s="175">
        <v>46077.720138888886</v>
      </c>
      <c r="I94" s="174" t="s">
        <v>482</v>
      </c>
      <c r="J94" s="174" t="s">
        <v>475</v>
      </c>
      <c r="K94" s="174" t="s">
        <v>440</v>
      </c>
      <c r="L94" s="174" t="s">
        <v>441</v>
      </c>
      <c r="M94" s="174" t="s">
        <v>442</v>
      </c>
      <c r="N94" s="174" t="s">
        <v>727</v>
      </c>
      <c r="AF94" s="174" t="s">
        <v>2670</v>
      </c>
      <c r="AG94" s="174" t="s">
        <v>2671</v>
      </c>
      <c r="AH94" s="174" t="s">
        <v>2667</v>
      </c>
      <c r="AI94" s="174" t="s">
        <v>2668</v>
      </c>
      <c r="AJ94" s="176" t="s">
        <v>2672</v>
      </c>
    </row>
    <row r="95" spans="1:36" ht="315">
      <c r="A95" s="174" t="s">
        <v>433</v>
      </c>
      <c r="B95" s="174" t="s">
        <v>752</v>
      </c>
      <c r="C95" s="174">
        <v>698311</v>
      </c>
      <c r="D95" s="174" t="s">
        <v>753</v>
      </c>
      <c r="E95" s="174" t="s">
        <v>736</v>
      </c>
      <c r="F95" s="174" t="s">
        <v>662</v>
      </c>
      <c r="G95" s="174" t="s">
        <v>124</v>
      </c>
      <c r="H95" s="175">
        <v>46077.47152777778</v>
      </c>
      <c r="I95" s="174" t="s">
        <v>482</v>
      </c>
      <c r="J95" s="174" t="s">
        <v>475</v>
      </c>
      <c r="K95" s="174" t="s">
        <v>737</v>
      </c>
      <c r="L95" s="174" t="s">
        <v>738</v>
      </c>
      <c r="M95" s="174" t="s">
        <v>442</v>
      </c>
      <c r="N95" s="174" t="s">
        <v>739</v>
      </c>
      <c r="AF95" s="174" t="s">
        <v>2670</v>
      </c>
      <c r="AG95" s="174" t="s">
        <v>2671</v>
      </c>
      <c r="AH95" s="174" t="s">
        <v>2667</v>
      </c>
      <c r="AI95" s="174" t="s">
        <v>2668</v>
      </c>
      <c r="AJ95" s="176" t="s">
        <v>2672</v>
      </c>
    </row>
    <row r="96" spans="1:36" ht="315">
      <c r="A96" s="174" t="s">
        <v>433</v>
      </c>
      <c r="B96" s="174" t="s">
        <v>754</v>
      </c>
      <c r="C96" s="174">
        <v>698310</v>
      </c>
      <c r="D96" s="174" t="s">
        <v>755</v>
      </c>
      <c r="E96" s="174" t="s">
        <v>736</v>
      </c>
      <c r="F96" s="174" t="s">
        <v>556</v>
      </c>
      <c r="G96" s="174" t="s">
        <v>124</v>
      </c>
      <c r="H96" s="175">
        <v>46077.46875</v>
      </c>
      <c r="I96" s="174" t="s">
        <v>453</v>
      </c>
      <c r="J96" s="174" t="s">
        <v>475</v>
      </c>
      <c r="K96" s="174" t="s">
        <v>738</v>
      </c>
      <c r="L96" s="174" t="s">
        <v>442</v>
      </c>
      <c r="M96" s="174" t="s">
        <v>739</v>
      </c>
      <c r="N96" s="174" t="s">
        <v>756</v>
      </c>
      <c r="AF96" s="174" t="s">
        <v>2670</v>
      </c>
      <c r="AG96" s="174" t="s">
        <v>2671</v>
      </c>
      <c r="AH96" s="174" t="s">
        <v>2667</v>
      </c>
      <c r="AI96" s="174" t="s">
        <v>2668</v>
      </c>
      <c r="AJ96" s="176" t="s">
        <v>2672</v>
      </c>
    </row>
    <row r="97" spans="1:36" ht="315">
      <c r="A97" s="174" t="s">
        <v>433</v>
      </c>
      <c r="B97" s="174" t="s">
        <v>757</v>
      </c>
      <c r="C97" s="174">
        <v>698071</v>
      </c>
      <c r="D97" s="174" t="s">
        <v>758</v>
      </c>
      <c r="E97" s="174" t="s">
        <v>736</v>
      </c>
      <c r="F97" s="174" t="s">
        <v>503</v>
      </c>
      <c r="G97" s="174" t="s">
        <v>124</v>
      </c>
      <c r="H97" s="175">
        <v>46077.42083333333</v>
      </c>
      <c r="I97" s="174" t="s">
        <v>453</v>
      </c>
      <c r="J97" s="174" t="s">
        <v>475</v>
      </c>
      <c r="K97" s="174" t="s">
        <v>737</v>
      </c>
      <c r="L97" s="174" t="s">
        <v>738</v>
      </c>
      <c r="M97" s="174" t="s">
        <v>442</v>
      </c>
      <c r="N97" s="174" t="s">
        <v>739</v>
      </c>
      <c r="AF97" s="174" t="s">
        <v>2670</v>
      </c>
      <c r="AG97" s="174" t="s">
        <v>2671</v>
      </c>
      <c r="AH97" s="174" t="s">
        <v>2667</v>
      </c>
      <c r="AI97" s="174" t="s">
        <v>2668</v>
      </c>
      <c r="AJ97" s="176" t="s">
        <v>2672</v>
      </c>
    </row>
    <row r="98" spans="1:36" ht="315">
      <c r="A98" s="174" t="s">
        <v>433</v>
      </c>
      <c r="B98" s="174" t="s">
        <v>759</v>
      </c>
      <c r="C98" s="174">
        <v>697850</v>
      </c>
      <c r="D98" s="174" t="s">
        <v>733</v>
      </c>
      <c r="E98" s="174" t="s">
        <v>736</v>
      </c>
      <c r="F98" s="174" t="s">
        <v>556</v>
      </c>
      <c r="G98" s="174" t="s">
        <v>124</v>
      </c>
      <c r="H98" s="175">
        <v>46076.92291666667</v>
      </c>
      <c r="I98" s="174" t="s">
        <v>453</v>
      </c>
      <c r="J98" s="174" t="s">
        <v>475</v>
      </c>
      <c r="K98" s="174" t="s">
        <v>738</v>
      </c>
      <c r="L98" s="174" t="s">
        <v>442</v>
      </c>
      <c r="M98" s="174" t="s">
        <v>739</v>
      </c>
      <c r="N98" s="174" t="s">
        <v>756</v>
      </c>
      <c r="AF98" s="174" t="s">
        <v>2670</v>
      </c>
      <c r="AG98" s="174" t="s">
        <v>2671</v>
      </c>
      <c r="AH98" s="174" t="s">
        <v>2667</v>
      </c>
      <c r="AI98" s="174" t="s">
        <v>2668</v>
      </c>
      <c r="AJ98" s="176" t="s">
        <v>2672</v>
      </c>
    </row>
    <row r="99" spans="1:36" ht="315">
      <c r="A99" s="174" t="s">
        <v>433</v>
      </c>
      <c r="B99" s="174" t="s">
        <v>760</v>
      </c>
      <c r="C99" s="174">
        <v>697846</v>
      </c>
      <c r="D99" s="174" t="s">
        <v>761</v>
      </c>
      <c r="E99" s="174" t="s">
        <v>762</v>
      </c>
      <c r="F99" s="174" t="s">
        <v>436</v>
      </c>
      <c r="G99" s="174" t="s">
        <v>302</v>
      </c>
      <c r="H99" s="175">
        <v>46076.811111111114</v>
      </c>
      <c r="I99" s="174" t="s">
        <v>453</v>
      </c>
      <c r="J99" s="174" t="s">
        <v>475</v>
      </c>
      <c r="K99" s="174" t="s">
        <v>737</v>
      </c>
      <c r="L99" s="174" t="s">
        <v>738</v>
      </c>
      <c r="M99" s="174" t="s">
        <v>442</v>
      </c>
      <c r="N99" s="174" t="s">
        <v>634</v>
      </c>
      <c r="O99" s="174" t="s">
        <v>460</v>
      </c>
      <c r="P99" s="174" t="s">
        <v>763</v>
      </c>
      <c r="Q99" s="174" t="s">
        <v>739</v>
      </c>
      <c r="AF99" s="174" t="s">
        <v>2670</v>
      </c>
      <c r="AG99" s="174" t="s">
        <v>2671</v>
      </c>
      <c r="AH99" s="174" t="s">
        <v>2667</v>
      </c>
      <c r="AI99" s="174" t="s">
        <v>2668</v>
      </c>
      <c r="AJ99" s="176" t="s">
        <v>2672</v>
      </c>
    </row>
    <row r="100" spans="1:36" ht="315">
      <c r="A100" s="174" t="s">
        <v>433</v>
      </c>
      <c r="B100" s="174" t="s">
        <v>764</v>
      </c>
      <c r="C100" s="174">
        <v>697845</v>
      </c>
      <c r="D100" s="174" t="s">
        <v>765</v>
      </c>
      <c r="E100" s="174" t="s">
        <v>736</v>
      </c>
      <c r="F100" s="174" t="s">
        <v>481</v>
      </c>
      <c r="G100" s="174" t="s">
        <v>124</v>
      </c>
      <c r="H100" s="175">
        <v>46076.765277777777</v>
      </c>
      <c r="I100" s="174" t="s">
        <v>453</v>
      </c>
      <c r="J100" s="174" t="s">
        <v>475</v>
      </c>
      <c r="K100" s="174" t="s">
        <v>737</v>
      </c>
      <c r="L100" s="174" t="s">
        <v>738</v>
      </c>
      <c r="M100" s="174" t="s">
        <v>442</v>
      </c>
      <c r="N100" s="174" t="s">
        <v>739</v>
      </c>
      <c r="AF100" s="174" t="s">
        <v>2670</v>
      </c>
      <c r="AG100" s="174" t="s">
        <v>2671</v>
      </c>
      <c r="AH100" s="174" t="s">
        <v>2667</v>
      </c>
      <c r="AI100" s="174" t="s">
        <v>2668</v>
      </c>
      <c r="AJ100" s="176" t="s">
        <v>2672</v>
      </c>
    </row>
    <row r="101" spans="1:36" ht="315">
      <c r="A101" s="174" t="s">
        <v>433</v>
      </c>
      <c r="B101" s="174" t="s">
        <v>766</v>
      </c>
      <c r="C101" s="174">
        <v>697834</v>
      </c>
      <c r="D101" s="174" t="s">
        <v>767</v>
      </c>
      <c r="E101" s="174" t="s">
        <v>736</v>
      </c>
      <c r="F101" s="174" t="s">
        <v>662</v>
      </c>
      <c r="G101" s="174" t="s">
        <v>124</v>
      </c>
      <c r="H101" s="175">
        <v>46076.699305555558</v>
      </c>
      <c r="I101" s="174" t="s">
        <v>437</v>
      </c>
      <c r="J101" s="174" t="s">
        <v>678</v>
      </c>
      <c r="K101" s="174" t="s">
        <v>737</v>
      </c>
      <c r="L101" s="174" t="s">
        <v>738</v>
      </c>
      <c r="M101" s="174" t="s">
        <v>442</v>
      </c>
      <c r="N101" s="174" t="s">
        <v>739</v>
      </c>
      <c r="AF101" s="174" t="s">
        <v>2670</v>
      </c>
      <c r="AG101" s="174" t="s">
        <v>2671</v>
      </c>
      <c r="AH101" s="174" t="s">
        <v>2667</v>
      </c>
      <c r="AI101" s="174" t="s">
        <v>2668</v>
      </c>
      <c r="AJ101" s="176" t="s">
        <v>2672</v>
      </c>
    </row>
    <row r="102" spans="1:36" ht="315">
      <c r="A102" s="174" t="s">
        <v>433</v>
      </c>
      <c r="B102" s="174" t="s">
        <v>768</v>
      </c>
      <c r="C102" s="174">
        <v>697833</v>
      </c>
      <c r="D102" s="174" t="s">
        <v>769</v>
      </c>
      <c r="E102" s="174" t="s">
        <v>736</v>
      </c>
      <c r="F102" s="174" t="s">
        <v>481</v>
      </c>
      <c r="G102" s="174" t="s">
        <v>124</v>
      </c>
      <c r="H102" s="175">
        <v>46076.697916666664</v>
      </c>
      <c r="I102" s="174" t="s">
        <v>482</v>
      </c>
      <c r="J102" s="174" t="s">
        <v>475</v>
      </c>
      <c r="K102" s="174" t="s">
        <v>737</v>
      </c>
      <c r="L102" s="174" t="s">
        <v>738</v>
      </c>
      <c r="M102" s="174" t="s">
        <v>442</v>
      </c>
      <c r="N102" s="174" t="s">
        <v>739</v>
      </c>
      <c r="AF102" s="174" t="s">
        <v>2670</v>
      </c>
      <c r="AG102" s="174" t="s">
        <v>2671</v>
      </c>
      <c r="AH102" s="174" t="s">
        <v>2667</v>
      </c>
      <c r="AI102" s="174" t="s">
        <v>2668</v>
      </c>
      <c r="AJ102" s="176" t="s">
        <v>2672</v>
      </c>
    </row>
    <row r="103" spans="1:36" ht="315">
      <c r="A103" s="174" t="s">
        <v>433</v>
      </c>
      <c r="B103" s="174" t="s">
        <v>770</v>
      </c>
      <c r="C103" s="174">
        <v>697827</v>
      </c>
      <c r="D103" s="174" t="s">
        <v>771</v>
      </c>
      <c r="E103" s="174" t="s">
        <v>736</v>
      </c>
      <c r="F103" s="174" t="s">
        <v>481</v>
      </c>
      <c r="G103" s="174" t="s">
        <v>124</v>
      </c>
      <c r="H103" s="175">
        <v>46076.682638888888</v>
      </c>
      <c r="I103" s="174" t="s">
        <v>453</v>
      </c>
      <c r="J103" s="174" t="s">
        <v>475</v>
      </c>
      <c r="K103" s="174" t="s">
        <v>737</v>
      </c>
      <c r="L103" s="174" t="s">
        <v>738</v>
      </c>
      <c r="M103" s="174" t="s">
        <v>442</v>
      </c>
      <c r="N103" s="174" t="s">
        <v>739</v>
      </c>
      <c r="AF103" s="174" t="s">
        <v>2670</v>
      </c>
      <c r="AG103" s="174" t="s">
        <v>2671</v>
      </c>
      <c r="AH103" s="174" t="s">
        <v>2667</v>
      </c>
      <c r="AI103" s="174" t="s">
        <v>2668</v>
      </c>
      <c r="AJ103" s="176" t="s">
        <v>2672</v>
      </c>
    </row>
    <row r="104" spans="1:36" ht="315">
      <c r="A104" s="174" t="s">
        <v>433</v>
      </c>
      <c r="B104" s="174" t="s">
        <v>772</v>
      </c>
      <c r="C104" s="174">
        <v>697822</v>
      </c>
      <c r="D104" s="174" t="s">
        <v>616</v>
      </c>
      <c r="E104" s="174" t="s">
        <v>736</v>
      </c>
      <c r="F104" s="174" t="s">
        <v>549</v>
      </c>
      <c r="G104" s="174" t="s">
        <v>124</v>
      </c>
      <c r="H104" s="175">
        <v>46076.676388888889</v>
      </c>
      <c r="I104" s="174" t="s">
        <v>453</v>
      </c>
      <c r="J104" s="174" t="s">
        <v>475</v>
      </c>
      <c r="K104" s="174" t="s">
        <v>738</v>
      </c>
      <c r="L104" s="174" t="s">
        <v>442</v>
      </c>
      <c r="M104" s="174" t="s">
        <v>739</v>
      </c>
      <c r="N104" s="174" t="s">
        <v>756</v>
      </c>
      <c r="AF104" s="174" t="s">
        <v>2670</v>
      </c>
      <c r="AG104" s="174" t="s">
        <v>2671</v>
      </c>
      <c r="AH104" s="174" t="s">
        <v>2667</v>
      </c>
      <c r="AI104" s="174" t="s">
        <v>2668</v>
      </c>
      <c r="AJ104" s="176" t="s">
        <v>2672</v>
      </c>
    </row>
    <row r="105" spans="1:36" ht="315">
      <c r="A105" s="174" t="s">
        <v>433</v>
      </c>
      <c r="B105" s="174" t="s">
        <v>773</v>
      </c>
      <c r="C105" s="174">
        <v>697713</v>
      </c>
      <c r="D105" s="174" t="s">
        <v>774</v>
      </c>
      <c r="E105" s="174" t="s">
        <v>736</v>
      </c>
      <c r="F105" s="174" t="s">
        <v>496</v>
      </c>
      <c r="G105" s="174" t="s">
        <v>124</v>
      </c>
      <c r="H105" s="175">
        <v>46076.631944444445</v>
      </c>
      <c r="I105" s="174" t="s">
        <v>453</v>
      </c>
      <c r="J105" s="174" t="s">
        <v>475</v>
      </c>
      <c r="K105" s="174" t="s">
        <v>737</v>
      </c>
      <c r="L105" s="174" t="s">
        <v>738</v>
      </c>
      <c r="M105" s="174" t="s">
        <v>442</v>
      </c>
      <c r="N105" s="174" t="s">
        <v>739</v>
      </c>
      <c r="AF105" s="174" t="s">
        <v>2670</v>
      </c>
      <c r="AG105" s="174" t="s">
        <v>2671</v>
      </c>
      <c r="AH105" s="174" t="s">
        <v>2667</v>
      </c>
      <c r="AI105" s="174" t="s">
        <v>2668</v>
      </c>
      <c r="AJ105" s="176" t="s">
        <v>2672</v>
      </c>
    </row>
    <row r="106" spans="1:36" ht="315">
      <c r="A106" s="174" t="s">
        <v>433</v>
      </c>
      <c r="B106" s="174" t="s">
        <v>775</v>
      </c>
      <c r="C106" s="174">
        <v>697710</v>
      </c>
      <c r="D106" s="174" t="s">
        <v>776</v>
      </c>
      <c r="E106" s="174" t="s">
        <v>736</v>
      </c>
      <c r="F106" s="174" t="s">
        <v>496</v>
      </c>
      <c r="G106" s="174" t="s">
        <v>124</v>
      </c>
      <c r="H106" s="175">
        <v>46076.613888888889</v>
      </c>
      <c r="I106" s="174" t="s">
        <v>453</v>
      </c>
      <c r="J106" s="174" t="s">
        <v>475</v>
      </c>
      <c r="K106" s="174" t="s">
        <v>737</v>
      </c>
      <c r="L106" s="174" t="s">
        <v>738</v>
      </c>
      <c r="M106" s="174" t="s">
        <v>442</v>
      </c>
      <c r="N106" s="174" t="s">
        <v>739</v>
      </c>
      <c r="AF106" s="174" t="s">
        <v>2670</v>
      </c>
      <c r="AG106" s="174" t="s">
        <v>2671</v>
      </c>
      <c r="AH106" s="174" t="s">
        <v>2667</v>
      </c>
      <c r="AI106" s="174" t="s">
        <v>2668</v>
      </c>
      <c r="AJ106" s="176" t="s">
        <v>2672</v>
      </c>
    </row>
    <row r="107" spans="1:36" ht="315">
      <c r="A107" s="174" t="s">
        <v>433</v>
      </c>
      <c r="B107" s="174" t="s">
        <v>777</v>
      </c>
      <c r="C107" s="174">
        <v>697708</v>
      </c>
      <c r="D107" s="174" t="s">
        <v>778</v>
      </c>
      <c r="E107" s="174" t="s">
        <v>736</v>
      </c>
      <c r="F107" s="174" t="s">
        <v>559</v>
      </c>
      <c r="G107" s="174" t="s">
        <v>124</v>
      </c>
      <c r="H107" s="175">
        <v>46076.586805555555</v>
      </c>
      <c r="I107" s="174" t="s">
        <v>453</v>
      </c>
      <c r="J107" s="174" t="s">
        <v>475</v>
      </c>
      <c r="K107" s="174" t="s">
        <v>737</v>
      </c>
      <c r="L107" s="174" t="s">
        <v>738</v>
      </c>
      <c r="M107" s="174" t="s">
        <v>442</v>
      </c>
      <c r="N107" s="174" t="s">
        <v>739</v>
      </c>
      <c r="AF107" s="174" t="s">
        <v>2670</v>
      </c>
      <c r="AG107" s="174" t="s">
        <v>2671</v>
      </c>
      <c r="AH107" s="174" t="s">
        <v>2667</v>
      </c>
      <c r="AI107" s="174" t="s">
        <v>2668</v>
      </c>
      <c r="AJ107" s="176" t="s">
        <v>2672</v>
      </c>
    </row>
    <row r="108" spans="1:36" ht="315">
      <c r="A108" s="174" t="s">
        <v>433</v>
      </c>
      <c r="B108" s="174" t="s">
        <v>779</v>
      </c>
      <c r="C108" s="174">
        <v>697692</v>
      </c>
      <c r="D108" s="174" t="s">
        <v>780</v>
      </c>
      <c r="E108" s="174" t="s">
        <v>736</v>
      </c>
      <c r="F108" s="174" t="s">
        <v>467</v>
      </c>
      <c r="G108" s="174" t="s">
        <v>124</v>
      </c>
      <c r="H108" s="175">
        <v>46076.55972222222</v>
      </c>
      <c r="I108" s="174" t="s">
        <v>482</v>
      </c>
      <c r="J108" s="174" t="s">
        <v>475</v>
      </c>
      <c r="K108" s="174" t="s">
        <v>737</v>
      </c>
      <c r="L108" s="174" t="s">
        <v>738</v>
      </c>
      <c r="M108" s="174" t="s">
        <v>442</v>
      </c>
      <c r="N108" s="174" t="s">
        <v>739</v>
      </c>
      <c r="AF108" s="174" t="s">
        <v>2670</v>
      </c>
      <c r="AG108" s="174" t="s">
        <v>2671</v>
      </c>
      <c r="AH108" s="174" t="s">
        <v>2667</v>
      </c>
      <c r="AI108" s="174" t="s">
        <v>2668</v>
      </c>
      <c r="AJ108" s="176" t="s">
        <v>2672</v>
      </c>
    </row>
    <row r="109" spans="1:36" ht="315">
      <c r="A109" s="174" t="s">
        <v>433</v>
      </c>
      <c r="B109" s="174" t="s">
        <v>781</v>
      </c>
      <c r="C109" s="174">
        <v>697493</v>
      </c>
      <c r="D109" s="174" t="s">
        <v>782</v>
      </c>
      <c r="E109" s="174" t="s">
        <v>736</v>
      </c>
      <c r="F109" s="174" t="s">
        <v>783</v>
      </c>
      <c r="G109" s="174" t="s">
        <v>124</v>
      </c>
      <c r="H109" s="175">
        <v>46076.541666666664</v>
      </c>
      <c r="I109" s="174" t="s">
        <v>453</v>
      </c>
      <c r="J109" s="174" t="s">
        <v>475</v>
      </c>
      <c r="K109" s="174" t="s">
        <v>738</v>
      </c>
      <c r="L109" s="174" t="s">
        <v>442</v>
      </c>
      <c r="M109" s="174" t="s">
        <v>739</v>
      </c>
      <c r="N109" s="174" t="s">
        <v>784</v>
      </c>
      <c r="AF109" s="174" t="s">
        <v>2670</v>
      </c>
      <c r="AG109" s="174" t="s">
        <v>2671</v>
      </c>
      <c r="AH109" s="174" t="s">
        <v>2667</v>
      </c>
      <c r="AI109" s="174" t="s">
        <v>2668</v>
      </c>
      <c r="AJ109" s="176" t="s">
        <v>2672</v>
      </c>
    </row>
    <row r="110" spans="1:36" ht="315">
      <c r="A110" s="174" t="s">
        <v>433</v>
      </c>
      <c r="B110" s="174" t="s">
        <v>785</v>
      </c>
      <c r="C110" s="174">
        <v>697652</v>
      </c>
      <c r="D110" s="174" t="s">
        <v>786</v>
      </c>
      <c r="E110" s="174" t="s">
        <v>736</v>
      </c>
      <c r="F110" s="174" t="s">
        <v>549</v>
      </c>
      <c r="G110" s="174" t="s">
        <v>124</v>
      </c>
      <c r="H110" s="175">
        <v>46076.515972222223</v>
      </c>
      <c r="I110" s="174" t="s">
        <v>453</v>
      </c>
      <c r="J110" s="174" t="s">
        <v>475</v>
      </c>
      <c r="K110" s="174" t="s">
        <v>738</v>
      </c>
      <c r="L110" s="174" t="s">
        <v>442</v>
      </c>
      <c r="M110" s="174" t="s">
        <v>739</v>
      </c>
      <c r="N110" s="174" t="s">
        <v>784</v>
      </c>
      <c r="AF110" s="174" t="s">
        <v>2670</v>
      </c>
      <c r="AG110" s="174" t="s">
        <v>2671</v>
      </c>
      <c r="AH110" s="174" t="s">
        <v>2667</v>
      </c>
      <c r="AI110" s="174" t="s">
        <v>2668</v>
      </c>
      <c r="AJ110" s="176" t="s">
        <v>2672</v>
      </c>
    </row>
    <row r="111" spans="1:36" ht="315">
      <c r="A111" s="174" t="s">
        <v>433</v>
      </c>
      <c r="B111" s="174" t="s">
        <v>787</v>
      </c>
      <c r="C111" s="174">
        <v>697628</v>
      </c>
      <c r="D111" s="174" t="s">
        <v>788</v>
      </c>
      <c r="E111" s="174" t="s">
        <v>736</v>
      </c>
      <c r="F111" s="174" t="s">
        <v>467</v>
      </c>
      <c r="G111" s="174" t="s">
        <v>124</v>
      </c>
      <c r="H111" s="175">
        <v>46076.510416666664</v>
      </c>
      <c r="I111" s="174" t="s">
        <v>482</v>
      </c>
      <c r="J111" s="174" t="s">
        <v>475</v>
      </c>
      <c r="K111" s="174" t="s">
        <v>737</v>
      </c>
      <c r="L111" s="174" t="s">
        <v>738</v>
      </c>
      <c r="M111" s="174" t="s">
        <v>442</v>
      </c>
      <c r="N111" s="174" t="s">
        <v>739</v>
      </c>
      <c r="AF111" s="174" t="s">
        <v>2670</v>
      </c>
      <c r="AG111" s="174" t="s">
        <v>2671</v>
      </c>
      <c r="AH111" s="174" t="s">
        <v>2667</v>
      </c>
      <c r="AI111" s="174" t="s">
        <v>2668</v>
      </c>
      <c r="AJ111" s="176" t="s">
        <v>2672</v>
      </c>
    </row>
    <row r="112" spans="1:36" ht="315">
      <c r="A112" s="174" t="s">
        <v>433</v>
      </c>
      <c r="B112" s="174" t="s">
        <v>789</v>
      </c>
      <c r="C112" s="174">
        <v>697518</v>
      </c>
      <c r="D112" s="174" t="s">
        <v>790</v>
      </c>
      <c r="E112" s="174" t="s">
        <v>519</v>
      </c>
      <c r="F112" s="174" t="s">
        <v>519</v>
      </c>
      <c r="G112" s="174" t="s">
        <v>304</v>
      </c>
      <c r="H112" s="175">
        <v>46076.433333333334</v>
      </c>
      <c r="I112" s="174" t="s">
        <v>453</v>
      </c>
      <c r="K112" s="174" t="s">
        <v>634</v>
      </c>
      <c r="L112" s="174" t="s">
        <v>756</v>
      </c>
      <c r="AF112" s="174" t="s">
        <v>2670</v>
      </c>
      <c r="AG112" s="174" t="s">
        <v>2671</v>
      </c>
      <c r="AH112" s="174" t="s">
        <v>2667</v>
      </c>
      <c r="AI112" s="174" t="s">
        <v>2668</v>
      </c>
      <c r="AJ112" s="176" t="s">
        <v>2672</v>
      </c>
    </row>
    <row r="113" spans="1:36" ht="315">
      <c r="A113" s="174" t="s">
        <v>433</v>
      </c>
      <c r="B113" s="174" t="s">
        <v>791</v>
      </c>
      <c r="C113" s="174">
        <v>697447</v>
      </c>
      <c r="D113" s="174" t="s">
        <v>792</v>
      </c>
      <c r="E113" s="174" t="s">
        <v>736</v>
      </c>
      <c r="F113" s="174" t="s">
        <v>496</v>
      </c>
      <c r="G113" s="174" t="s">
        <v>124</v>
      </c>
      <c r="H113" s="175">
        <v>46076.427083333336</v>
      </c>
      <c r="I113" s="174" t="s">
        <v>453</v>
      </c>
      <c r="J113" s="174" t="s">
        <v>475</v>
      </c>
      <c r="K113" s="174" t="s">
        <v>737</v>
      </c>
      <c r="L113" s="174" t="s">
        <v>738</v>
      </c>
      <c r="M113" s="174" t="s">
        <v>442</v>
      </c>
      <c r="N113" s="174" t="s">
        <v>739</v>
      </c>
      <c r="AF113" s="174" t="s">
        <v>2670</v>
      </c>
      <c r="AG113" s="174" t="s">
        <v>2671</v>
      </c>
      <c r="AH113" s="174" t="s">
        <v>2667</v>
      </c>
      <c r="AI113" s="174" t="s">
        <v>2668</v>
      </c>
      <c r="AJ113" s="176" t="s">
        <v>2672</v>
      </c>
    </row>
    <row r="114" spans="1:36" ht="315">
      <c r="A114" s="174" t="s">
        <v>433</v>
      </c>
      <c r="B114" s="174" t="s">
        <v>793</v>
      </c>
      <c r="C114" s="174">
        <v>697512</v>
      </c>
      <c r="D114" s="174" t="s">
        <v>666</v>
      </c>
      <c r="E114" s="174" t="s">
        <v>736</v>
      </c>
      <c r="F114" s="174" t="s">
        <v>503</v>
      </c>
      <c r="G114" s="174" t="s">
        <v>124</v>
      </c>
      <c r="H114" s="175">
        <v>46076.415277777778</v>
      </c>
      <c r="I114" s="174" t="s">
        <v>482</v>
      </c>
      <c r="J114" s="174" t="s">
        <v>475</v>
      </c>
      <c r="K114" s="174" t="s">
        <v>737</v>
      </c>
      <c r="L114" s="174" t="s">
        <v>738</v>
      </c>
      <c r="M114" s="174" t="s">
        <v>442</v>
      </c>
      <c r="N114" s="174" t="s">
        <v>739</v>
      </c>
      <c r="AF114" s="174" t="s">
        <v>2670</v>
      </c>
      <c r="AG114" s="174" t="s">
        <v>2671</v>
      </c>
      <c r="AH114" s="174" t="s">
        <v>2667</v>
      </c>
      <c r="AI114" s="174" t="s">
        <v>2668</v>
      </c>
      <c r="AJ114" s="176" t="s">
        <v>2672</v>
      </c>
    </row>
    <row r="115" spans="1:36" ht="315">
      <c r="A115" s="174" t="s">
        <v>433</v>
      </c>
      <c r="B115" s="174" t="s">
        <v>794</v>
      </c>
      <c r="C115" s="174">
        <v>697322</v>
      </c>
      <c r="D115" s="174" t="s">
        <v>795</v>
      </c>
      <c r="E115" s="174" t="s">
        <v>436</v>
      </c>
      <c r="F115" s="174" t="s">
        <v>436</v>
      </c>
      <c r="G115" s="174" t="s">
        <v>304</v>
      </c>
      <c r="H115" s="175">
        <v>46075.944444444445</v>
      </c>
      <c r="I115" s="174" t="s">
        <v>453</v>
      </c>
      <c r="K115" s="174" t="s">
        <v>737</v>
      </c>
      <c r="L115" s="174" t="s">
        <v>634</v>
      </c>
      <c r="AF115" s="174" t="s">
        <v>2670</v>
      </c>
      <c r="AG115" s="174" t="s">
        <v>2671</v>
      </c>
      <c r="AH115" s="174" t="s">
        <v>2667</v>
      </c>
      <c r="AI115" s="174" t="s">
        <v>2668</v>
      </c>
      <c r="AJ115" s="176" t="s">
        <v>2672</v>
      </c>
    </row>
    <row r="116" spans="1:36" ht="315">
      <c r="A116" s="174" t="s">
        <v>433</v>
      </c>
      <c r="B116" s="174" t="s">
        <v>796</v>
      </c>
      <c r="C116" s="174">
        <v>697415</v>
      </c>
      <c r="D116" s="174" t="s">
        <v>797</v>
      </c>
      <c r="E116" s="174" t="s">
        <v>736</v>
      </c>
      <c r="F116" s="174" t="s">
        <v>559</v>
      </c>
      <c r="G116" s="174" t="s">
        <v>124</v>
      </c>
      <c r="H116" s="175">
        <v>46075.574305555558</v>
      </c>
      <c r="I116" s="174" t="s">
        <v>491</v>
      </c>
      <c r="J116" s="174" t="s">
        <v>475</v>
      </c>
      <c r="K116" s="174" t="s">
        <v>737</v>
      </c>
      <c r="L116" s="174" t="s">
        <v>738</v>
      </c>
      <c r="M116" s="174" t="s">
        <v>442</v>
      </c>
      <c r="N116" s="174" t="s">
        <v>739</v>
      </c>
      <c r="AF116" s="174" t="s">
        <v>2670</v>
      </c>
      <c r="AG116" s="174" t="s">
        <v>2671</v>
      </c>
      <c r="AH116" s="174" t="s">
        <v>2667</v>
      </c>
      <c r="AI116" s="174" t="s">
        <v>2668</v>
      </c>
      <c r="AJ116" s="176" t="s">
        <v>2672</v>
      </c>
    </row>
    <row r="117" spans="1:36" ht="315">
      <c r="A117" s="174" t="s">
        <v>433</v>
      </c>
      <c r="B117" s="174" t="s">
        <v>798</v>
      </c>
      <c r="C117" s="174">
        <v>697097</v>
      </c>
      <c r="D117" s="174" t="s">
        <v>799</v>
      </c>
      <c r="E117" s="174" t="s">
        <v>736</v>
      </c>
      <c r="F117" s="174" t="s">
        <v>519</v>
      </c>
      <c r="G117" s="174" t="s">
        <v>124</v>
      </c>
      <c r="H117" s="175">
        <v>46073.86041666667</v>
      </c>
      <c r="I117" s="174" t="s">
        <v>453</v>
      </c>
      <c r="J117" s="174" t="s">
        <v>475</v>
      </c>
      <c r="K117" s="174" t="s">
        <v>737</v>
      </c>
      <c r="L117" s="174" t="s">
        <v>738</v>
      </c>
      <c r="M117" s="174" t="s">
        <v>442</v>
      </c>
      <c r="N117" s="174" t="s">
        <v>739</v>
      </c>
      <c r="AF117" s="174" t="s">
        <v>2670</v>
      </c>
      <c r="AG117" s="174" t="s">
        <v>2671</v>
      </c>
      <c r="AH117" s="174" t="s">
        <v>2667</v>
      </c>
      <c r="AI117" s="174" t="s">
        <v>2668</v>
      </c>
      <c r="AJ117" s="176" t="s">
        <v>2672</v>
      </c>
    </row>
    <row r="118" spans="1:36" ht="315">
      <c r="A118" s="174" t="s">
        <v>433</v>
      </c>
      <c r="B118" s="174" t="s">
        <v>800</v>
      </c>
      <c r="C118" s="174">
        <v>697137</v>
      </c>
      <c r="D118" s="174" t="s">
        <v>801</v>
      </c>
      <c r="E118" s="174" t="s">
        <v>736</v>
      </c>
      <c r="F118" s="174" t="s">
        <v>436</v>
      </c>
      <c r="G118" s="174" t="s">
        <v>124</v>
      </c>
      <c r="H118" s="175">
        <v>46073.835416666669</v>
      </c>
      <c r="I118" s="174" t="s">
        <v>453</v>
      </c>
      <c r="J118" s="174" t="s">
        <v>475</v>
      </c>
      <c r="K118" s="174" t="s">
        <v>737</v>
      </c>
      <c r="L118" s="174" t="s">
        <v>738</v>
      </c>
      <c r="M118" s="174" t="s">
        <v>442</v>
      </c>
      <c r="N118" s="174" t="s">
        <v>739</v>
      </c>
      <c r="AF118" s="174" t="s">
        <v>2670</v>
      </c>
      <c r="AG118" s="174" t="s">
        <v>2671</v>
      </c>
      <c r="AH118" s="174" t="s">
        <v>2667</v>
      </c>
      <c r="AI118" s="174" t="s">
        <v>2668</v>
      </c>
      <c r="AJ118" s="176" t="s">
        <v>2672</v>
      </c>
    </row>
    <row r="119" spans="1:36" ht="315">
      <c r="A119" s="174" t="s">
        <v>433</v>
      </c>
      <c r="B119" s="174" t="s">
        <v>802</v>
      </c>
      <c r="C119" s="174">
        <v>697135</v>
      </c>
      <c r="D119" s="174" t="s">
        <v>803</v>
      </c>
      <c r="E119" s="174" t="s">
        <v>525</v>
      </c>
      <c r="F119" s="174" t="s">
        <v>525</v>
      </c>
      <c r="G119" s="174" t="s">
        <v>298</v>
      </c>
      <c r="H119" s="175">
        <v>46073.780555555553</v>
      </c>
      <c r="I119" s="174" t="s">
        <v>491</v>
      </c>
      <c r="J119" s="174" t="s">
        <v>475</v>
      </c>
      <c r="K119" s="174" t="s">
        <v>737</v>
      </c>
      <c r="L119" s="174" t="s">
        <v>738</v>
      </c>
      <c r="M119" s="174" t="s">
        <v>442</v>
      </c>
      <c r="N119" s="174" t="s">
        <v>739</v>
      </c>
      <c r="AF119" s="174" t="s">
        <v>2670</v>
      </c>
      <c r="AG119" s="174" t="s">
        <v>2671</v>
      </c>
      <c r="AH119" s="174" t="s">
        <v>2667</v>
      </c>
      <c r="AI119" s="174" t="s">
        <v>2668</v>
      </c>
      <c r="AJ119" s="176" t="s">
        <v>2672</v>
      </c>
    </row>
    <row r="120" spans="1:36" ht="315">
      <c r="A120" s="174" t="s">
        <v>433</v>
      </c>
      <c r="B120" s="174" t="s">
        <v>804</v>
      </c>
      <c r="C120" s="174">
        <v>697096</v>
      </c>
      <c r="D120" s="174" t="s">
        <v>805</v>
      </c>
      <c r="E120" s="174" t="s">
        <v>736</v>
      </c>
      <c r="F120" s="174" t="s">
        <v>503</v>
      </c>
      <c r="G120" s="174" t="s">
        <v>124</v>
      </c>
      <c r="H120" s="175">
        <v>46073.774305555555</v>
      </c>
      <c r="I120" s="174" t="s">
        <v>491</v>
      </c>
      <c r="J120" s="174" t="s">
        <v>475</v>
      </c>
      <c r="K120" s="174" t="s">
        <v>737</v>
      </c>
      <c r="L120" s="174" t="s">
        <v>738</v>
      </c>
      <c r="M120" s="174" t="s">
        <v>442</v>
      </c>
      <c r="N120" s="174" t="s">
        <v>739</v>
      </c>
      <c r="AF120" s="174" t="s">
        <v>2670</v>
      </c>
      <c r="AG120" s="174" t="s">
        <v>2671</v>
      </c>
      <c r="AH120" s="174" t="s">
        <v>2667</v>
      </c>
      <c r="AI120" s="174" t="s">
        <v>2668</v>
      </c>
      <c r="AJ120" s="176" t="s">
        <v>2672</v>
      </c>
    </row>
    <row r="121" spans="1:36" ht="315">
      <c r="A121" s="174" t="s">
        <v>433</v>
      </c>
      <c r="B121" s="174" t="s">
        <v>806</v>
      </c>
      <c r="C121" s="174">
        <v>697094</v>
      </c>
      <c r="D121" s="174" t="s">
        <v>807</v>
      </c>
      <c r="E121" s="174" t="s">
        <v>736</v>
      </c>
      <c r="F121" s="174" t="s">
        <v>503</v>
      </c>
      <c r="G121" s="174" t="s">
        <v>124</v>
      </c>
      <c r="H121" s="175">
        <v>46073.748611111114</v>
      </c>
      <c r="I121" s="174" t="s">
        <v>453</v>
      </c>
      <c r="J121" s="174" t="s">
        <v>475</v>
      </c>
      <c r="K121" s="174" t="s">
        <v>737</v>
      </c>
      <c r="L121" s="174" t="s">
        <v>738</v>
      </c>
      <c r="M121" s="174" t="s">
        <v>442</v>
      </c>
      <c r="N121" s="174" t="s">
        <v>739</v>
      </c>
      <c r="AF121" s="174" t="s">
        <v>2670</v>
      </c>
      <c r="AG121" s="174" t="s">
        <v>2671</v>
      </c>
      <c r="AH121" s="174" t="s">
        <v>2667</v>
      </c>
      <c r="AI121" s="174" t="s">
        <v>2668</v>
      </c>
      <c r="AJ121" s="176" t="s">
        <v>2672</v>
      </c>
    </row>
    <row r="122" spans="1:36" ht="315">
      <c r="A122" s="174" t="s">
        <v>433</v>
      </c>
      <c r="B122" s="174" t="s">
        <v>808</v>
      </c>
      <c r="C122" s="174">
        <v>697093</v>
      </c>
      <c r="D122" s="174" t="s">
        <v>809</v>
      </c>
      <c r="E122" s="174" t="s">
        <v>736</v>
      </c>
      <c r="F122" s="174" t="s">
        <v>519</v>
      </c>
      <c r="G122" s="174" t="s">
        <v>124</v>
      </c>
      <c r="H122" s="175">
        <v>46073.729166666664</v>
      </c>
      <c r="I122" s="174" t="s">
        <v>453</v>
      </c>
      <c r="J122" s="174" t="s">
        <v>475</v>
      </c>
      <c r="K122" s="174" t="s">
        <v>738</v>
      </c>
      <c r="L122" s="174" t="s">
        <v>442</v>
      </c>
      <c r="M122" s="174" t="s">
        <v>739</v>
      </c>
      <c r="N122" s="174" t="s">
        <v>784</v>
      </c>
      <c r="AF122" s="174" t="s">
        <v>2670</v>
      </c>
      <c r="AG122" s="174" t="s">
        <v>2671</v>
      </c>
      <c r="AH122" s="174" t="s">
        <v>2667</v>
      </c>
      <c r="AI122" s="174" t="s">
        <v>2668</v>
      </c>
      <c r="AJ122" s="176" t="s">
        <v>2672</v>
      </c>
    </row>
    <row r="123" spans="1:36" ht="315">
      <c r="A123" s="174" t="s">
        <v>433</v>
      </c>
      <c r="B123" s="174" t="s">
        <v>810</v>
      </c>
      <c r="C123" s="174">
        <v>697085</v>
      </c>
      <c r="D123" s="174" t="s">
        <v>811</v>
      </c>
      <c r="E123" s="174" t="s">
        <v>736</v>
      </c>
      <c r="F123" s="174" t="s">
        <v>532</v>
      </c>
      <c r="G123" s="174" t="s">
        <v>124</v>
      </c>
      <c r="H123" s="175">
        <v>46073.671527777777</v>
      </c>
      <c r="I123" s="174" t="s">
        <v>491</v>
      </c>
      <c r="J123" s="174" t="s">
        <v>475</v>
      </c>
      <c r="K123" s="174" t="s">
        <v>737</v>
      </c>
      <c r="L123" s="174" t="s">
        <v>738</v>
      </c>
      <c r="M123" s="174" t="s">
        <v>442</v>
      </c>
      <c r="N123" s="174" t="s">
        <v>739</v>
      </c>
      <c r="AF123" s="174" t="s">
        <v>2670</v>
      </c>
      <c r="AG123" s="174" t="s">
        <v>2671</v>
      </c>
      <c r="AH123" s="174" t="s">
        <v>2667</v>
      </c>
      <c r="AI123" s="174" t="s">
        <v>2668</v>
      </c>
      <c r="AJ123" s="176" t="s">
        <v>2672</v>
      </c>
    </row>
    <row r="124" spans="1:36" ht="315">
      <c r="A124" s="174" t="s">
        <v>433</v>
      </c>
      <c r="B124" s="174" t="s">
        <v>812</v>
      </c>
      <c r="C124" s="174">
        <v>697073</v>
      </c>
      <c r="D124" s="174" t="s">
        <v>813</v>
      </c>
      <c r="E124" s="174" t="s">
        <v>736</v>
      </c>
      <c r="F124" s="174" t="s">
        <v>532</v>
      </c>
      <c r="G124" s="174" t="s">
        <v>124</v>
      </c>
      <c r="H124" s="175">
        <v>46073.637499999997</v>
      </c>
      <c r="I124" s="174" t="s">
        <v>453</v>
      </c>
      <c r="J124" s="174" t="s">
        <v>475</v>
      </c>
      <c r="K124" s="174" t="s">
        <v>737</v>
      </c>
      <c r="L124" s="174" t="s">
        <v>738</v>
      </c>
      <c r="M124" s="174" t="s">
        <v>442</v>
      </c>
      <c r="N124" s="174" t="s">
        <v>739</v>
      </c>
      <c r="AF124" s="174" t="s">
        <v>2670</v>
      </c>
      <c r="AG124" s="174" t="s">
        <v>2671</v>
      </c>
      <c r="AH124" s="174" t="s">
        <v>2667</v>
      </c>
      <c r="AI124" s="174" t="s">
        <v>2668</v>
      </c>
      <c r="AJ124" s="176" t="s">
        <v>2672</v>
      </c>
    </row>
    <row r="125" spans="1:36" ht="315">
      <c r="A125" s="174" t="s">
        <v>433</v>
      </c>
      <c r="B125" s="174" t="s">
        <v>814</v>
      </c>
      <c r="C125" s="174">
        <v>696999</v>
      </c>
      <c r="D125" s="174" t="s">
        <v>815</v>
      </c>
      <c r="E125" s="174" t="s">
        <v>736</v>
      </c>
      <c r="F125" s="174" t="s">
        <v>556</v>
      </c>
      <c r="G125" s="174" t="s">
        <v>124</v>
      </c>
      <c r="H125" s="175">
        <v>46073.618055555555</v>
      </c>
      <c r="I125" s="174" t="s">
        <v>482</v>
      </c>
      <c r="J125" s="174" t="s">
        <v>475</v>
      </c>
      <c r="K125" s="174" t="s">
        <v>737</v>
      </c>
      <c r="L125" s="174" t="s">
        <v>738</v>
      </c>
      <c r="M125" s="174" t="s">
        <v>442</v>
      </c>
      <c r="N125" s="174" t="s">
        <v>816</v>
      </c>
      <c r="O125" s="174" t="s">
        <v>739</v>
      </c>
      <c r="AF125" s="174" t="s">
        <v>2670</v>
      </c>
      <c r="AG125" s="174" t="s">
        <v>2671</v>
      </c>
      <c r="AH125" s="174" t="s">
        <v>2667</v>
      </c>
      <c r="AI125" s="174" t="s">
        <v>2668</v>
      </c>
      <c r="AJ125" s="176" t="s">
        <v>2672</v>
      </c>
    </row>
    <row r="126" spans="1:36" ht="315">
      <c r="A126" s="174" t="s">
        <v>433</v>
      </c>
      <c r="B126" s="174" t="s">
        <v>817</v>
      </c>
      <c r="C126" s="174">
        <v>697041</v>
      </c>
      <c r="D126" s="174" t="s">
        <v>818</v>
      </c>
      <c r="E126" s="174" t="s">
        <v>736</v>
      </c>
      <c r="F126" s="174" t="s">
        <v>467</v>
      </c>
      <c r="G126" s="174" t="s">
        <v>124</v>
      </c>
      <c r="H126" s="175">
        <v>46073.615972222222</v>
      </c>
      <c r="I126" s="174" t="s">
        <v>482</v>
      </c>
      <c r="J126" s="174" t="s">
        <v>475</v>
      </c>
      <c r="K126" s="174" t="s">
        <v>737</v>
      </c>
      <c r="L126" s="174" t="s">
        <v>738</v>
      </c>
      <c r="M126" s="174" t="s">
        <v>442</v>
      </c>
      <c r="N126" s="174" t="s">
        <v>816</v>
      </c>
      <c r="O126" s="174" t="s">
        <v>739</v>
      </c>
      <c r="AF126" s="174" t="s">
        <v>2670</v>
      </c>
      <c r="AG126" s="174" t="s">
        <v>2671</v>
      </c>
      <c r="AH126" s="174" t="s">
        <v>2667</v>
      </c>
      <c r="AI126" s="174" t="s">
        <v>2668</v>
      </c>
      <c r="AJ126" s="176" t="s">
        <v>2672</v>
      </c>
    </row>
    <row r="127" spans="1:36" ht="315">
      <c r="A127" s="174" t="s">
        <v>433</v>
      </c>
      <c r="B127" s="174" t="s">
        <v>819</v>
      </c>
      <c r="C127" s="174">
        <v>697036</v>
      </c>
      <c r="D127" s="174" t="s">
        <v>820</v>
      </c>
      <c r="E127" s="174" t="s">
        <v>736</v>
      </c>
      <c r="F127" s="174" t="s">
        <v>519</v>
      </c>
      <c r="G127" s="174" t="s">
        <v>124</v>
      </c>
      <c r="H127" s="175">
        <v>46073.614583333336</v>
      </c>
      <c r="I127" s="174" t="s">
        <v>482</v>
      </c>
      <c r="J127" s="174" t="s">
        <v>475</v>
      </c>
      <c r="K127" s="174" t="s">
        <v>737</v>
      </c>
      <c r="L127" s="174" t="s">
        <v>738</v>
      </c>
      <c r="M127" s="174" t="s">
        <v>442</v>
      </c>
      <c r="N127" s="174" t="s">
        <v>816</v>
      </c>
      <c r="O127" s="174" t="s">
        <v>739</v>
      </c>
      <c r="AF127" s="174" t="s">
        <v>2670</v>
      </c>
      <c r="AG127" s="174" t="s">
        <v>2671</v>
      </c>
      <c r="AH127" s="174" t="s">
        <v>2667</v>
      </c>
      <c r="AI127" s="174" t="s">
        <v>2668</v>
      </c>
      <c r="AJ127" s="176" t="s">
        <v>2672</v>
      </c>
    </row>
    <row r="128" spans="1:36" ht="315">
      <c r="A128" s="174" t="s">
        <v>433</v>
      </c>
      <c r="B128" s="174" t="s">
        <v>821</v>
      </c>
      <c r="C128" s="174">
        <v>696858</v>
      </c>
      <c r="D128" s="174" t="s">
        <v>822</v>
      </c>
      <c r="E128" s="174" t="s">
        <v>736</v>
      </c>
      <c r="F128" s="174" t="s">
        <v>783</v>
      </c>
      <c r="G128" s="174" t="s">
        <v>124</v>
      </c>
      <c r="H128" s="175">
        <v>46073.54583333333</v>
      </c>
      <c r="I128" s="174" t="s">
        <v>453</v>
      </c>
      <c r="J128" s="174" t="s">
        <v>475</v>
      </c>
      <c r="K128" s="174" t="s">
        <v>738</v>
      </c>
      <c r="L128" s="174" t="s">
        <v>442</v>
      </c>
      <c r="M128" s="174" t="s">
        <v>739</v>
      </c>
      <c r="N128" s="174" t="s">
        <v>756</v>
      </c>
      <c r="AF128" s="174" t="s">
        <v>2670</v>
      </c>
      <c r="AG128" s="174" t="s">
        <v>2671</v>
      </c>
      <c r="AH128" s="174" t="s">
        <v>2667</v>
      </c>
      <c r="AI128" s="174" t="s">
        <v>2668</v>
      </c>
      <c r="AJ128" s="176" t="s">
        <v>2672</v>
      </c>
    </row>
    <row r="129" spans="1:36" ht="315">
      <c r="A129" s="174" t="s">
        <v>433</v>
      </c>
      <c r="B129" s="174" t="s">
        <v>823</v>
      </c>
      <c r="C129" s="174">
        <v>696850</v>
      </c>
      <c r="D129" s="174" t="s">
        <v>824</v>
      </c>
      <c r="E129" s="174" t="s">
        <v>736</v>
      </c>
      <c r="F129" s="174" t="s">
        <v>467</v>
      </c>
      <c r="G129" s="174" t="s">
        <v>124</v>
      </c>
      <c r="H129" s="175">
        <v>46073.536805555559</v>
      </c>
      <c r="I129" s="174" t="s">
        <v>482</v>
      </c>
      <c r="J129" s="174" t="s">
        <v>475</v>
      </c>
      <c r="K129" s="174" t="s">
        <v>737</v>
      </c>
      <c r="L129" s="174" t="s">
        <v>738</v>
      </c>
      <c r="M129" s="174" t="s">
        <v>442</v>
      </c>
      <c r="N129" s="174" t="s">
        <v>816</v>
      </c>
      <c r="O129" s="174" t="s">
        <v>739</v>
      </c>
      <c r="AF129" s="174" t="s">
        <v>2670</v>
      </c>
      <c r="AG129" s="174" t="s">
        <v>2671</v>
      </c>
      <c r="AH129" s="174" t="s">
        <v>2667</v>
      </c>
      <c r="AI129" s="174" t="s">
        <v>2668</v>
      </c>
      <c r="AJ129" s="176" t="s">
        <v>2672</v>
      </c>
    </row>
    <row r="130" spans="1:36" ht="315">
      <c r="A130" s="174" t="s">
        <v>433</v>
      </c>
      <c r="B130" s="174" t="s">
        <v>825</v>
      </c>
      <c r="C130" s="174">
        <v>696849</v>
      </c>
      <c r="D130" s="174" t="s">
        <v>751</v>
      </c>
      <c r="E130" s="174" t="s">
        <v>826</v>
      </c>
      <c r="F130" s="174" t="s">
        <v>481</v>
      </c>
      <c r="G130" s="174" t="s">
        <v>303</v>
      </c>
      <c r="H130" s="175">
        <v>46073.536111111112</v>
      </c>
      <c r="I130" s="174" t="s">
        <v>482</v>
      </c>
      <c r="J130" s="174" t="s">
        <v>475</v>
      </c>
      <c r="K130" s="174" t="s">
        <v>737</v>
      </c>
      <c r="L130" s="174" t="s">
        <v>738</v>
      </c>
      <c r="M130" s="174" t="s">
        <v>442</v>
      </c>
      <c r="N130" s="174" t="s">
        <v>634</v>
      </c>
      <c r="O130" s="174" t="s">
        <v>739</v>
      </c>
      <c r="P130" s="174" t="s">
        <v>827</v>
      </c>
      <c r="AF130" s="174" t="s">
        <v>2670</v>
      </c>
      <c r="AG130" s="174" t="s">
        <v>2671</v>
      </c>
      <c r="AH130" s="174" t="s">
        <v>2667</v>
      </c>
      <c r="AI130" s="174" t="s">
        <v>2668</v>
      </c>
      <c r="AJ130" s="176" t="s">
        <v>2672</v>
      </c>
    </row>
    <row r="131" spans="1:36" ht="315">
      <c r="A131" s="174" t="s">
        <v>433</v>
      </c>
      <c r="B131" s="174" t="s">
        <v>828</v>
      </c>
      <c r="C131" s="174">
        <v>696843</v>
      </c>
      <c r="D131" s="174" t="s">
        <v>829</v>
      </c>
      <c r="E131" s="174" t="s">
        <v>736</v>
      </c>
      <c r="F131" s="174" t="s">
        <v>496</v>
      </c>
      <c r="G131" s="174" t="s">
        <v>124</v>
      </c>
      <c r="H131" s="175">
        <v>46073.520833333336</v>
      </c>
      <c r="I131" s="174" t="s">
        <v>482</v>
      </c>
      <c r="J131" s="174" t="s">
        <v>475</v>
      </c>
      <c r="K131" s="174" t="s">
        <v>737</v>
      </c>
      <c r="L131" s="174" t="s">
        <v>738</v>
      </c>
      <c r="M131" s="174" t="s">
        <v>442</v>
      </c>
      <c r="N131" s="174" t="s">
        <v>739</v>
      </c>
      <c r="AF131" s="174" t="s">
        <v>2670</v>
      </c>
      <c r="AG131" s="174" t="s">
        <v>2671</v>
      </c>
      <c r="AH131" s="174" t="s">
        <v>2667</v>
      </c>
      <c r="AI131" s="174" t="s">
        <v>2668</v>
      </c>
      <c r="AJ131" s="176" t="s">
        <v>2672</v>
      </c>
    </row>
    <row r="132" spans="1:36" ht="315">
      <c r="A132" s="174" t="s">
        <v>433</v>
      </c>
      <c r="B132" s="174" t="s">
        <v>830</v>
      </c>
      <c r="C132" s="174">
        <v>696842</v>
      </c>
      <c r="D132" s="174" t="s">
        <v>831</v>
      </c>
      <c r="E132" s="174" t="s">
        <v>736</v>
      </c>
      <c r="F132" s="174" t="s">
        <v>532</v>
      </c>
      <c r="G132" s="174" t="s">
        <v>124</v>
      </c>
      <c r="H132" s="175">
        <v>46073.519444444442</v>
      </c>
      <c r="I132" s="174" t="s">
        <v>482</v>
      </c>
      <c r="J132" s="174" t="s">
        <v>475</v>
      </c>
      <c r="K132" s="174" t="s">
        <v>737</v>
      </c>
      <c r="L132" s="174" t="s">
        <v>738</v>
      </c>
      <c r="M132" s="174" t="s">
        <v>442</v>
      </c>
      <c r="N132" s="174" t="s">
        <v>739</v>
      </c>
      <c r="AF132" s="174" t="s">
        <v>2670</v>
      </c>
      <c r="AG132" s="174" t="s">
        <v>2671</v>
      </c>
      <c r="AH132" s="174" t="s">
        <v>2667</v>
      </c>
      <c r="AI132" s="174" t="s">
        <v>2668</v>
      </c>
      <c r="AJ132" s="176" t="s">
        <v>2672</v>
      </c>
    </row>
    <row r="133" spans="1:36" ht="315">
      <c r="A133" s="174" t="s">
        <v>433</v>
      </c>
      <c r="B133" s="174" t="s">
        <v>832</v>
      </c>
      <c r="C133" s="174">
        <v>696835</v>
      </c>
      <c r="D133" s="174" t="s">
        <v>833</v>
      </c>
      <c r="E133" s="174" t="s">
        <v>736</v>
      </c>
      <c r="F133" s="174" t="s">
        <v>467</v>
      </c>
      <c r="G133" s="174" t="s">
        <v>124</v>
      </c>
      <c r="H133" s="175">
        <v>46073.507638888892</v>
      </c>
      <c r="I133" s="174" t="s">
        <v>482</v>
      </c>
      <c r="J133" s="174" t="s">
        <v>475</v>
      </c>
      <c r="K133" s="174" t="s">
        <v>737</v>
      </c>
      <c r="L133" s="174" t="s">
        <v>738</v>
      </c>
      <c r="M133" s="174" t="s">
        <v>442</v>
      </c>
      <c r="N133" s="174" t="s">
        <v>816</v>
      </c>
      <c r="O133" s="174" t="s">
        <v>739</v>
      </c>
      <c r="AF133" s="174" t="s">
        <v>2670</v>
      </c>
      <c r="AG133" s="174" t="s">
        <v>2671</v>
      </c>
      <c r="AH133" s="174" t="s">
        <v>2667</v>
      </c>
      <c r="AI133" s="174" t="s">
        <v>2668</v>
      </c>
      <c r="AJ133" s="176" t="s">
        <v>2672</v>
      </c>
    </row>
    <row r="134" spans="1:36" ht="315">
      <c r="A134" s="174" t="s">
        <v>433</v>
      </c>
      <c r="B134" s="174" t="s">
        <v>834</v>
      </c>
      <c r="C134" s="174">
        <v>696833</v>
      </c>
      <c r="D134" s="174" t="s">
        <v>835</v>
      </c>
      <c r="E134" s="174" t="s">
        <v>736</v>
      </c>
      <c r="F134" s="174" t="s">
        <v>549</v>
      </c>
      <c r="G134" s="174" t="s">
        <v>124</v>
      </c>
      <c r="H134" s="175">
        <v>46073.507638888892</v>
      </c>
      <c r="I134" s="174" t="s">
        <v>482</v>
      </c>
      <c r="J134" s="174" t="s">
        <v>475</v>
      </c>
      <c r="K134" s="174" t="s">
        <v>737</v>
      </c>
      <c r="L134" s="174" t="s">
        <v>738</v>
      </c>
      <c r="M134" s="174" t="s">
        <v>442</v>
      </c>
      <c r="N134" s="174" t="s">
        <v>816</v>
      </c>
      <c r="O134" s="174" t="s">
        <v>739</v>
      </c>
      <c r="AF134" s="174" t="s">
        <v>2670</v>
      </c>
      <c r="AG134" s="174" t="s">
        <v>2671</v>
      </c>
      <c r="AH134" s="174" t="s">
        <v>2667</v>
      </c>
      <c r="AI134" s="174" t="s">
        <v>2668</v>
      </c>
      <c r="AJ134" s="176" t="s">
        <v>2672</v>
      </c>
    </row>
    <row r="135" spans="1:36" ht="315">
      <c r="A135" s="174" t="s">
        <v>433</v>
      </c>
      <c r="B135" s="174" t="s">
        <v>836</v>
      </c>
      <c r="C135" s="174">
        <v>696693</v>
      </c>
      <c r="D135" s="174" t="s">
        <v>837</v>
      </c>
      <c r="E135" s="174" t="s">
        <v>736</v>
      </c>
      <c r="F135" s="174" t="s">
        <v>436</v>
      </c>
      <c r="G135" s="174" t="s">
        <v>124</v>
      </c>
      <c r="H135" s="175">
        <v>46073.49722222222</v>
      </c>
      <c r="I135" s="174" t="s">
        <v>453</v>
      </c>
      <c r="J135" s="174" t="s">
        <v>475</v>
      </c>
      <c r="K135" s="174" t="s">
        <v>737</v>
      </c>
      <c r="L135" s="174" t="s">
        <v>738</v>
      </c>
      <c r="M135" s="174" t="s">
        <v>442</v>
      </c>
      <c r="N135" s="174" t="s">
        <v>739</v>
      </c>
      <c r="AF135" s="174" t="s">
        <v>2670</v>
      </c>
      <c r="AG135" s="174" t="s">
        <v>2671</v>
      </c>
      <c r="AH135" s="174" t="s">
        <v>2667</v>
      </c>
      <c r="AI135" s="174" t="s">
        <v>2668</v>
      </c>
      <c r="AJ135" s="176" t="s">
        <v>2672</v>
      </c>
    </row>
    <row r="136" spans="1:36" ht="315">
      <c r="A136" s="174" t="s">
        <v>433</v>
      </c>
      <c r="B136" s="174" t="s">
        <v>838</v>
      </c>
      <c r="C136" s="174">
        <v>696757</v>
      </c>
      <c r="D136" s="174" t="s">
        <v>839</v>
      </c>
      <c r="E136" s="174" t="s">
        <v>467</v>
      </c>
      <c r="F136" s="174" t="s">
        <v>467</v>
      </c>
      <c r="G136" s="174" t="s">
        <v>304</v>
      </c>
      <c r="H136" s="175">
        <v>46073.429166666669</v>
      </c>
      <c r="I136" s="174" t="s">
        <v>482</v>
      </c>
      <c r="J136" s="174" t="s">
        <v>475</v>
      </c>
      <c r="K136" s="174" t="s">
        <v>737</v>
      </c>
      <c r="L136" s="174" t="s">
        <v>675</v>
      </c>
      <c r="M136" s="174" t="s">
        <v>634</v>
      </c>
      <c r="N136" s="174" t="s">
        <v>840</v>
      </c>
      <c r="AF136" s="174" t="s">
        <v>2670</v>
      </c>
      <c r="AG136" s="174" t="s">
        <v>2671</v>
      </c>
      <c r="AH136" s="174" t="s">
        <v>2667</v>
      </c>
      <c r="AI136" s="174" t="s">
        <v>2668</v>
      </c>
      <c r="AJ136" s="176" t="s">
        <v>2672</v>
      </c>
    </row>
    <row r="137" spans="1:36" ht="315">
      <c r="A137" s="174" t="s">
        <v>433</v>
      </c>
      <c r="B137" s="174" t="s">
        <v>841</v>
      </c>
      <c r="C137" s="174">
        <v>696141</v>
      </c>
      <c r="D137" s="174" t="s">
        <v>842</v>
      </c>
      <c r="E137" s="174" t="s">
        <v>736</v>
      </c>
      <c r="F137" s="174" t="s">
        <v>525</v>
      </c>
      <c r="G137" s="174" t="s">
        <v>124</v>
      </c>
      <c r="H137" s="175">
        <v>46072.857638888891</v>
      </c>
      <c r="I137" s="174" t="s">
        <v>453</v>
      </c>
      <c r="J137" s="174" t="s">
        <v>475</v>
      </c>
      <c r="K137" s="174" t="s">
        <v>737</v>
      </c>
      <c r="L137" s="174" t="s">
        <v>738</v>
      </c>
      <c r="M137" s="174" t="s">
        <v>442</v>
      </c>
      <c r="N137" s="174" t="s">
        <v>739</v>
      </c>
      <c r="AF137" s="174" t="s">
        <v>2670</v>
      </c>
      <c r="AG137" s="174" t="s">
        <v>2671</v>
      </c>
      <c r="AH137" s="174" t="s">
        <v>2667</v>
      </c>
      <c r="AI137" s="174" t="s">
        <v>2668</v>
      </c>
      <c r="AJ137" s="176" t="s">
        <v>2672</v>
      </c>
    </row>
    <row r="138" spans="1:36" ht="315">
      <c r="A138" s="174" t="s">
        <v>433</v>
      </c>
      <c r="B138" s="174" t="s">
        <v>843</v>
      </c>
      <c r="C138" s="174">
        <v>696111</v>
      </c>
      <c r="D138" s="174" t="s">
        <v>844</v>
      </c>
      <c r="E138" s="174" t="s">
        <v>762</v>
      </c>
      <c r="F138" s="174" t="s">
        <v>436</v>
      </c>
      <c r="G138" s="174" t="s">
        <v>302</v>
      </c>
      <c r="H138" s="175">
        <v>46072.716666666667</v>
      </c>
      <c r="I138" s="174" t="s">
        <v>453</v>
      </c>
      <c r="J138" s="174" t="s">
        <v>678</v>
      </c>
      <c r="K138" s="174" t="s">
        <v>737</v>
      </c>
      <c r="L138" s="174" t="s">
        <v>738</v>
      </c>
      <c r="M138" s="174" t="s">
        <v>442</v>
      </c>
      <c r="N138" s="174" t="s">
        <v>816</v>
      </c>
      <c r="O138" s="174" t="s">
        <v>634</v>
      </c>
      <c r="P138" s="174" t="s">
        <v>460</v>
      </c>
      <c r="Q138" s="174" t="s">
        <v>739</v>
      </c>
      <c r="AF138" s="174" t="s">
        <v>2670</v>
      </c>
      <c r="AG138" s="174" t="s">
        <v>2671</v>
      </c>
      <c r="AH138" s="174" t="s">
        <v>2667</v>
      </c>
      <c r="AI138" s="174" t="s">
        <v>2668</v>
      </c>
      <c r="AJ138" s="176" t="s">
        <v>2672</v>
      </c>
    </row>
    <row r="139" spans="1:36" ht="315">
      <c r="A139" s="174" t="s">
        <v>433</v>
      </c>
      <c r="B139" s="174" t="s">
        <v>845</v>
      </c>
      <c r="C139" s="174">
        <v>695984</v>
      </c>
      <c r="D139" s="174" t="s">
        <v>846</v>
      </c>
      <c r="E139" s="174" t="s">
        <v>736</v>
      </c>
      <c r="F139" s="174" t="s">
        <v>525</v>
      </c>
      <c r="G139" s="174" t="s">
        <v>124</v>
      </c>
      <c r="H139" s="175">
        <v>46072.692361111112</v>
      </c>
      <c r="I139" s="174" t="s">
        <v>453</v>
      </c>
      <c r="J139" s="174" t="s">
        <v>475</v>
      </c>
      <c r="K139" s="174" t="s">
        <v>737</v>
      </c>
      <c r="L139" s="174" t="s">
        <v>738</v>
      </c>
      <c r="M139" s="174" t="s">
        <v>442</v>
      </c>
      <c r="N139" s="174" t="s">
        <v>816</v>
      </c>
      <c r="O139" s="174" t="s">
        <v>739</v>
      </c>
      <c r="AF139" s="174" t="s">
        <v>2670</v>
      </c>
      <c r="AG139" s="174" t="s">
        <v>2671</v>
      </c>
      <c r="AH139" s="174" t="s">
        <v>2667</v>
      </c>
      <c r="AI139" s="174" t="s">
        <v>2668</v>
      </c>
      <c r="AJ139" s="176" t="s">
        <v>2672</v>
      </c>
    </row>
    <row r="140" spans="1:36" ht="315">
      <c r="A140" s="174" t="s">
        <v>433</v>
      </c>
      <c r="B140" s="174" t="s">
        <v>847</v>
      </c>
      <c r="C140" s="174">
        <v>696016</v>
      </c>
      <c r="D140" s="174" t="s">
        <v>848</v>
      </c>
      <c r="E140" s="174" t="s">
        <v>736</v>
      </c>
      <c r="F140" s="174" t="s">
        <v>559</v>
      </c>
      <c r="G140" s="174" t="s">
        <v>124</v>
      </c>
      <c r="H140" s="175">
        <v>46072.686111111114</v>
      </c>
      <c r="I140" s="174" t="s">
        <v>491</v>
      </c>
      <c r="J140" s="174" t="s">
        <v>475</v>
      </c>
      <c r="K140" s="174" t="s">
        <v>737</v>
      </c>
      <c r="L140" s="174" t="s">
        <v>738</v>
      </c>
      <c r="M140" s="174" t="s">
        <v>442</v>
      </c>
      <c r="N140" s="174" t="s">
        <v>739</v>
      </c>
      <c r="AF140" s="174" t="s">
        <v>2670</v>
      </c>
      <c r="AG140" s="174" t="s">
        <v>2671</v>
      </c>
      <c r="AH140" s="174" t="s">
        <v>2667</v>
      </c>
      <c r="AI140" s="174" t="s">
        <v>2668</v>
      </c>
      <c r="AJ140" s="176" t="s">
        <v>2672</v>
      </c>
    </row>
    <row r="141" spans="1:36" ht="315">
      <c r="A141" s="174" t="s">
        <v>433</v>
      </c>
      <c r="B141" s="174" t="s">
        <v>849</v>
      </c>
      <c r="C141" s="174">
        <v>695981</v>
      </c>
      <c r="D141" s="174" t="s">
        <v>850</v>
      </c>
      <c r="E141" s="174" t="s">
        <v>736</v>
      </c>
      <c r="F141" s="174" t="s">
        <v>436</v>
      </c>
      <c r="G141" s="174" t="s">
        <v>124</v>
      </c>
      <c r="H141" s="175">
        <v>46072.685416666667</v>
      </c>
      <c r="I141" s="174" t="s">
        <v>482</v>
      </c>
      <c r="J141" s="174" t="s">
        <v>475</v>
      </c>
      <c r="K141" s="174" t="s">
        <v>737</v>
      </c>
      <c r="L141" s="174" t="s">
        <v>738</v>
      </c>
      <c r="M141" s="174" t="s">
        <v>442</v>
      </c>
      <c r="N141" s="174" t="s">
        <v>816</v>
      </c>
      <c r="O141" s="174" t="s">
        <v>739</v>
      </c>
      <c r="AF141" s="174" t="s">
        <v>2670</v>
      </c>
      <c r="AG141" s="174" t="s">
        <v>2671</v>
      </c>
      <c r="AH141" s="174" t="s">
        <v>2667</v>
      </c>
      <c r="AI141" s="174" t="s">
        <v>2668</v>
      </c>
      <c r="AJ141" s="176" t="s">
        <v>2672</v>
      </c>
    </row>
    <row r="142" spans="1:36" ht="315">
      <c r="A142" s="174" t="s">
        <v>433</v>
      </c>
      <c r="B142" s="174" t="s">
        <v>851</v>
      </c>
      <c r="C142" s="174">
        <v>695957</v>
      </c>
      <c r="D142" s="174" t="s">
        <v>852</v>
      </c>
      <c r="E142" s="174" t="s">
        <v>736</v>
      </c>
      <c r="F142" s="174" t="s">
        <v>556</v>
      </c>
      <c r="G142" s="174" t="s">
        <v>124</v>
      </c>
      <c r="H142" s="175">
        <v>46072.631249999999</v>
      </c>
      <c r="I142" s="174" t="s">
        <v>482</v>
      </c>
      <c r="J142" s="174" t="s">
        <v>475</v>
      </c>
      <c r="K142" s="174" t="s">
        <v>737</v>
      </c>
      <c r="L142" s="174" t="s">
        <v>738</v>
      </c>
      <c r="M142" s="174" t="s">
        <v>442</v>
      </c>
      <c r="N142" s="174" t="s">
        <v>816</v>
      </c>
      <c r="O142" s="174" t="s">
        <v>739</v>
      </c>
      <c r="AF142" s="174" t="s">
        <v>2670</v>
      </c>
      <c r="AG142" s="174" t="s">
        <v>2671</v>
      </c>
      <c r="AH142" s="174" t="s">
        <v>2667</v>
      </c>
      <c r="AI142" s="174" t="s">
        <v>2668</v>
      </c>
      <c r="AJ142" s="176" t="s">
        <v>2672</v>
      </c>
    </row>
    <row r="143" spans="1:36" ht="315">
      <c r="A143" s="174" t="s">
        <v>433</v>
      </c>
      <c r="B143" s="174" t="s">
        <v>853</v>
      </c>
      <c r="C143" s="174">
        <v>695874</v>
      </c>
      <c r="D143" s="174" t="s">
        <v>854</v>
      </c>
      <c r="E143" s="174" t="s">
        <v>736</v>
      </c>
      <c r="F143" s="174" t="s">
        <v>503</v>
      </c>
      <c r="G143" s="174" t="s">
        <v>124</v>
      </c>
      <c r="H143" s="175">
        <v>46072.586805555555</v>
      </c>
      <c r="I143" s="174" t="s">
        <v>453</v>
      </c>
      <c r="J143" s="174" t="s">
        <v>475</v>
      </c>
      <c r="K143" s="174" t="s">
        <v>737</v>
      </c>
      <c r="L143" s="174" t="s">
        <v>738</v>
      </c>
      <c r="M143" s="174" t="s">
        <v>442</v>
      </c>
      <c r="N143" s="174" t="s">
        <v>739</v>
      </c>
      <c r="AF143" s="174" t="s">
        <v>2670</v>
      </c>
      <c r="AG143" s="174" t="s">
        <v>2671</v>
      </c>
      <c r="AH143" s="174" t="s">
        <v>2667</v>
      </c>
      <c r="AI143" s="174" t="s">
        <v>2668</v>
      </c>
      <c r="AJ143" s="176" t="s">
        <v>2672</v>
      </c>
    </row>
    <row r="144" spans="1:36" ht="315">
      <c r="A144" s="174" t="s">
        <v>433</v>
      </c>
      <c r="B144" s="174" t="s">
        <v>855</v>
      </c>
      <c r="C144" s="174">
        <v>695861</v>
      </c>
      <c r="D144" s="174" t="s">
        <v>856</v>
      </c>
      <c r="E144" s="174" t="s">
        <v>736</v>
      </c>
      <c r="F144" s="174" t="s">
        <v>532</v>
      </c>
      <c r="G144" s="174" t="s">
        <v>124</v>
      </c>
      <c r="H144" s="175">
        <v>46072.55972222222</v>
      </c>
      <c r="I144" s="174" t="s">
        <v>453</v>
      </c>
      <c r="J144" s="174" t="s">
        <v>475</v>
      </c>
      <c r="K144" s="174" t="s">
        <v>737</v>
      </c>
      <c r="L144" s="174" t="s">
        <v>738</v>
      </c>
      <c r="M144" s="174" t="s">
        <v>442</v>
      </c>
      <c r="N144" s="174" t="s">
        <v>739</v>
      </c>
      <c r="AF144" s="174" t="s">
        <v>2670</v>
      </c>
      <c r="AG144" s="174" t="s">
        <v>2671</v>
      </c>
      <c r="AH144" s="174" t="s">
        <v>2667</v>
      </c>
      <c r="AI144" s="174" t="s">
        <v>2668</v>
      </c>
      <c r="AJ144" s="176" t="s">
        <v>2672</v>
      </c>
    </row>
    <row r="145" spans="1:36" ht="315">
      <c r="A145" s="174" t="s">
        <v>433</v>
      </c>
      <c r="B145" s="174" t="s">
        <v>857</v>
      </c>
      <c r="C145" s="174">
        <v>695857</v>
      </c>
      <c r="D145" s="174" t="s">
        <v>858</v>
      </c>
      <c r="E145" s="174" t="s">
        <v>736</v>
      </c>
      <c r="F145" s="174" t="s">
        <v>496</v>
      </c>
      <c r="G145" s="174" t="s">
        <v>124</v>
      </c>
      <c r="H145" s="175">
        <v>46072.554861111108</v>
      </c>
      <c r="I145" s="174" t="s">
        <v>453</v>
      </c>
      <c r="J145" s="174" t="s">
        <v>475</v>
      </c>
      <c r="K145" s="174" t="s">
        <v>737</v>
      </c>
      <c r="L145" s="174" t="s">
        <v>738</v>
      </c>
      <c r="M145" s="174" t="s">
        <v>442</v>
      </c>
      <c r="N145" s="174" t="s">
        <v>816</v>
      </c>
      <c r="O145" s="174" t="s">
        <v>739</v>
      </c>
      <c r="AF145" s="174" t="s">
        <v>2670</v>
      </c>
      <c r="AG145" s="174" t="s">
        <v>2671</v>
      </c>
      <c r="AH145" s="174" t="s">
        <v>2667</v>
      </c>
      <c r="AI145" s="174" t="s">
        <v>2668</v>
      </c>
      <c r="AJ145" s="176" t="s">
        <v>2672</v>
      </c>
    </row>
    <row r="146" spans="1:36" ht="315">
      <c r="A146" s="174" t="s">
        <v>433</v>
      </c>
      <c r="B146" s="174" t="s">
        <v>859</v>
      </c>
      <c r="C146" s="174">
        <v>695851</v>
      </c>
      <c r="D146" s="174" t="s">
        <v>860</v>
      </c>
      <c r="E146" s="174" t="s">
        <v>736</v>
      </c>
      <c r="F146" s="174" t="s">
        <v>503</v>
      </c>
      <c r="G146" s="174" t="s">
        <v>124</v>
      </c>
      <c r="H146" s="175">
        <v>46072.544444444444</v>
      </c>
      <c r="I146" s="174" t="s">
        <v>482</v>
      </c>
      <c r="J146" s="174" t="s">
        <v>475</v>
      </c>
      <c r="K146" s="174" t="s">
        <v>737</v>
      </c>
      <c r="L146" s="174" t="s">
        <v>738</v>
      </c>
      <c r="M146" s="174" t="s">
        <v>442</v>
      </c>
      <c r="N146" s="174" t="s">
        <v>816</v>
      </c>
      <c r="O146" s="174" t="s">
        <v>739</v>
      </c>
      <c r="AF146" s="174" t="s">
        <v>2670</v>
      </c>
      <c r="AG146" s="174" t="s">
        <v>2671</v>
      </c>
      <c r="AH146" s="174" t="s">
        <v>2667</v>
      </c>
      <c r="AI146" s="174" t="s">
        <v>2668</v>
      </c>
      <c r="AJ146" s="176" t="s">
        <v>2672</v>
      </c>
    </row>
    <row r="147" spans="1:36" ht="315">
      <c r="A147" s="174" t="s">
        <v>433</v>
      </c>
      <c r="B147" s="174" t="s">
        <v>861</v>
      </c>
      <c r="C147" s="174">
        <v>695848</v>
      </c>
      <c r="D147" s="174" t="s">
        <v>862</v>
      </c>
      <c r="E147" s="174" t="s">
        <v>736</v>
      </c>
      <c r="F147" s="174" t="s">
        <v>559</v>
      </c>
      <c r="G147" s="174" t="s">
        <v>124</v>
      </c>
      <c r="H147" s="175">
        <v>46072.540277777778</v>
      </c>
      <c r="I147" s="174" t="s">
        <v>491</v>
      </c>
      <c r="J147" s="174" t="s">
        <v>475</v>
      </c>
      <c r="K147" s="174" t="s">
        <v>737</v>
      </c>
      <c r="L147" s="174" t="s">
        <v>738</v>
      </c>
      <c r="M147" s="174" t="s">
        <v>442</v>
      </c>
      <c r="N147" s="174" t="s">
        <v>739</v>
      </c>
      <c r="AF147" s="174" t="s">
        <v>2670</v>
      </c>
      <c r="AG147" s="174" t="s">
        <v>2671</v>
      </c>
      <c r="AH147" s="174" t="s">
        <v>2667</v>
      </c>
      <c r="AI147" s="174" t="s">
        <v>2668</v>
      </c>
      <c r="AJ147" s="176" t="s">
        <v>2672</v>
      </c>
    </row>
    <row r="148" spans="1:36" ht="315">
      <c r="A148" s="174" t="s">
        <v>433</v>
      </c>
      <c r="B148" s="174" t="s">
        <v>863</v>
      </c>
      <c r="C148" s="174">
        <v>695594</v>
      </c>
      <c r="D148" s="174" t="s">
        <v>864</v>
      </c>
      <c r="E148" s="174" t="s">
        <v>736</v>
      </c>
      <c r="F148" s="174" t="s">
        <v>532</v>
      </c>
      <c r="G148" s="174" t="s">
        <v>124</v>
      </c>
      <c r="H148" s="175">
        <v>46072.426388888889</v>
      </c>
      <c r="I148" s="174" t="s">
        <v>453</v>
      </c>
      <c r="J148" s="174" t="s">
        <v>475</v>
      </c>
      <c r="K148" s="174" t="s">
        <v>737</v>
      </c>
      <c r="L148" s="174" t="s">
        <v>738</v>
      </c>
      <c r="M148" s="174" t="s">
        <v>442</v>
      </c>
      <c r="N148" s="174" t="s">
        <v>816</v>
      </c>
      <c r="O148" s="174" t="s">
        <v>739</v>
      </c>
      <c r="AF148" s="174" t="s">
        <v>2670</v>
      </c>
      <c r="AG148" s="174" t="s">
        <v>2671</v>
      </c>
      <c r="AH148" s="174" t="s">
        <v>2667</v>
      </c>
      <c r="AI148" s="174" t="s">
        <v>2668</v>
      </c>
      <c r="AJ148" s="176" t="s">
        <v>2672</v>
      </c>
    </row>
    <row r="149" spans="1:36" ht="315">
      <c r="A149" s="174" t="s">
        <v>433</v>
      </c>
      <c r="B149" s="174" t="s">
        <v>865</v>
      </c>
      <c r="C149" s="174">
        <v>695584</v>
      </c>
      <c r="D149" s="174" t="s">
        <v>731</v>
      </c>
      <c r="E149" s="174" t="s">
        <v>736</v>
      </c>
      <c r="F149" s="174" t="s">
        <v>559</v>
      </c>
      <c r="G149" s="174" t="s">
        <v>124</v>
      </c>
      <c r="H149" s="175">
        <v>46072.42291666667</v>
      </c>
      <c r="I149" s="174" t="s">
        <v>453</v>
      </c>
      <c r="J149" s="174" t="s">
        <v>475</v>
      </c>
      <c r="K149" s="174" t="s">
        <v>737</v>
      </c>
      <c r="L149" s="174" t="s">
        <v>866</v>
      </c>
      <c r="M149" s="174" t="s">
        <v>738</v>
      </c>
      <c r="N149" s="174" t="s">
        <v>442</v>
      </c>
      <c r="O149" s="174" t="s">
        <v>816</v>
      </c>
      <c r="P149" s="174" t="s">
        <v>739</v>
      </c>
      <c r="AF149" s="174" t="s">
        <v>2670</v>
      </c>
      <c r="AG149" s="174" t="s">
        <v>2671</v>
      </c>
      <c r="AH149" s="174" t="s">
        <v>2667</v>
      </c>
      <c r="AI149" s="174" t="s">
        <v>2668</v>
      </c>
      <c r="AJ149" s="176" t="s">
        <v>2672</v>
      </c>
    </row>
    <row r="150" spans="1:36" ht="315">
      <c r="A150" s="174" t="s">
        <v>433</v>
      </c>
      <c r="B150" s="174" t="s">
        <v>867</v>
      </c>
      <c r="C150" s="174">
        <v>695280</v>
      </c>
      <c r="D150" s="174" t="s">
        <v>868</v>
      </c>
      <c r="E150" s="174" t="s">
        <v>736</v>
      </c>
      <c r="F150" s="174" t="s">
        <v>532</v>
      </c>
      <c r="G150" s="174" t="s">
        <v>124</v>
      </c>
      <c r="H150" s="175">
        <v>46071.666666666664</v>
      </c>
      <c r="I150" s="174" t="s">
        <v>453</v>
      </c>
      <c r="J150" s="174" t="s">
        <v>475</v>
      </c>
      <c r="K150" s="174" t="s">
        <v>737</v>
      </c>
      <c r="L150" s="174" t="s">
        <v>738</v>
      </c>
      <c r="M150" s="174" t="s">
        <v>442</v>
      </c>
      <c r="N150" s="174" t="s">
        <v>816</v>
      </c>
      <c r="O150" s="174" t="s">
        <v>739</v>
      </c>
      <c r="AF150" s="174" t="s">
        <v>2670</v>
      </c>
      <c r="AG150" s="174" t="s">
        <v>2671</v>
      </c>
      <c r="AH150" s="174" t="s">
        <v>2667</v>
      </c>
      <c r="AI150" s="174" t="s">
        <v>2668</v>
      </c>
      <c r="AJ150" s="176" t="s">
        <v>2672</v>
      </c>
    </row>
    <row r="151" spans="1:36" ht="315">
      <c r="A151" s="174" t="s">
        <v>433</v>
      </c>
      <c r="B151" s="174" t="s">
        <v>869</v>
      </c>
      <c r="C151" s="174">
        <v>694699</v>
      </c>
      <c r="D151" s="174" t="s">
        <v>870</v>
      </c>
      <c r="E151" s="174" t="s">
        <v>467</v>
      </c>
      <c r="F151" s="174" t="s">
        <v>467</v>
      </c>
      <c r="G151" s="174" t="s">
        <v>304</v>
      </c>
      <c r="H151" s="175">
        <v>46070.643055555556</v>
      </c>
      <c r="I151" s="174" t="s">
        <v>453</v>
      </c>
      <c r="K151" s="174" t="s">
        <v>440</v>
      </c>
      <c r="L151" s="174" t="s">
        <v>675</v>
      </c>
      <c r="M151" s="174" t="s">
        <v>446</v>
      </c>
      <c r="AF151" s="174" t="s">
        <v>2670</v>
      </c>
      <c r="AG151" s="174" t="s">
        <v>2671</v>
      </c>
      <c r="AH151" s="174" t="s">
        <v>2667</v>
      </c>
      <c r="AI151" s="174" t="s">
        <v>2668</v>
      </c>
      <c r="AJ151" s="176" t="s">
        <v>2672</v>
      </c>
    </row>
    <row r="152" spans="1:36" ht="315">
      <c r="A152" s="174" t="s">
        <v>433</v>
      </c>
      <c r="B152" s="174" t="s">
        <v>871</v>
      </c>
      <c r="C152" s="174">
        <v>694675</v>
      </c>
      <c r="D152" s="174" t="s">
        <v>872</v>
      </c>
      <c r="E152" s="174" t="s">
        <v>736</v>
      </c>
      <c r="F152" s="174" t="s">
        <v>559</v>
      </c>
      <c r="G152" s="174" t="s">
        <v>124</v>
      </c>
      <c r="H152" s="175">
        <v>46070.618750000001</v>
      </c>
      <c r="I152" s="174" t="s">
        <v>453</v>
      </c>
      <c r="J152" s="174" t="s">
        <v>475</v>
      </c>
      <c r="K152" s="174" t="s">
        <v>726</v>
      </c>
      <c r="L152" s="174" t="s">
        <v>441</v>
      </c>
      <c r="M152" s="174" t="s">
        <v>442</v>
      </c>
      <c r="N152" s="174" t="s">
        <v>816</v>
      </c>
      <c r="O152" s="174" t="s">
        <v>873</v>
      </c>
      <c r="AF152" s="174" t="s">
        <v>2670</v>
      </c>
      <c r="AG152" s="174" t="s">
        <v>2671</v>
      </c>
      <c r="AH152" s="174" t="s">
        <v>2667</v>
      </c>
      <c r="AI152" s="174" t="s">
        <v>2668</v>
      </c>
      <c r="AJ152" s="176" t="s">
        <v>2672</v>
      </c>
    </row>
    <row r="153" spans="1:36" ht="315">
      <c r="A153" s="174" t="s">
        <v>433</v>
      </c>
      <c r="B153" s="174" t="s">
        <v>874</v>
      </c>
      <c r="C153" s="174">
        <v>694641</v>
      </c>
      <c r="D153" s="174" t="s">
        <v>831</v>
      </c>
      <c r="E153" s="174" t="s">
        <v>736</v>
      </c>
      <c r="F153" s="174" t="s">
        <v>532</v>
      </c>
      <c r="G153" s="174" t="s">
        <v>124</v>
      </c>
      <c r="H153" s="175">
        <v>46070.553472222222</v>
      </c>
      <c r="I153" s="174" t="s">
        <v>482</v>
      </c>
      <c r="J153" s="174" t="s">
        <v>475</v>
      </c>
      <c r="K153" s="174" t="s">
        <v>440</v>
      </c>
      <c r="L153" s="174" t="s">
        <v>441</v>
      </c>
      <c r="M153" s="174" t="s">
        <v>442</v>
      </c>
      <c r="N153" s="174" t="s">
        <v>816</v>
      </c>
      <c r="O153" s="174" t="s">
        <v>873</v>
      </c>
      <c r="AF153" s="174" t="s">
        <v>2670</v>
      </c>
      <c r="AG153" s="174" t="s">
        <v>2671</v>
      </c>
      <c r="AH153" s="174" t="s">
        <v>2667</v>
      </c>
      <c r="AI153" s="174" t="s">
        <v>2668</v>
      </c>
      <c r="AJ153" s="176" t="s">
        <v>2672</v>
      </c>
    </row>
    <row r="154" spans="1:36" ht="315">
      <c r="A154" s="174" t="s">
        <v>433</v>
      </c>
      <c r="B154" s="174" t="s">
        <v>875</v>
      </c>
      <c r="C154" s="174">
        <v>694634</v>
      </c>
      <c r="D154" s="174" t="s">
        <v>876</v>
      </c>
      <c r="E154" s="174" t="s">
        <v>736</v>
      </c>
      <c r="F154" s="174" t="s">
        <v>467</v>
      </c>
      <c r="G154" s="174" t="s">
        <v>124</v>
      </c>
      <c r="H154" s="175">
        <v>46070.550694444442</v>
      </c>
      <c r="I154" s="174" t="s">
        <v>482</v>
      </c>
      <c r="J154" s="174" t="s">
        <v>475</v>
      </c>
      <c r="K154" s="174" t="s">
        <v>440</v>
      </c>
      <c r="L154" s="174" t="s">
        <v>441</v>
      </c>
      <c r="M154" s="174" t="s">
        <v>442</v>
      </c>
      <c r="N154" s="174" t="s">
        <v>816</v>
      </c>
      <c r="O154" s="174" t="s">
        <v>873</v>
      </c>
      <c r="AF154" s="174" t="s">
        <v>2670</v>
      </c>
      <c r="AG154" s="174" t="s">
        <v>2671</v>
      </c>
      <c r="AH154" s="174" t="s">
        <v>2667</v>
      </c>
      <c r="AI154" s="174" t="s">
        <v>2668</v>
      </c>
      <c r="AJ154" s="176" t="s">
        <v>2672</v>
      </c>
    </row>
    <row r="155" spans="1:36" ht="315">
      <c r="A155" s="174" t="s">
        <v>433</v>
      </c>
      <c r="B155" s="174" t="s">
        <v>877</v>
      </c>
      <c r="C155" s="174">
        <v>694631</v>
      </c>
      <c r="D155" s="174" t="s">
        <v>878</v>
      </c>
      <c r="E155" s="174" t="s">
        <v>736</v>
      </c>
      <c r="F155" s="174" t="s">
        <v>559</v>
      </c>
      <c r="G155" s="174" t="s">
        <v>124</v>
      </c>
      <c r="H155" s="175">
        <v>46070.545138888891</v>
      </c>
      <c r="I155" s="174" t="s">
        <v>453</v>
      </c>
      <c r="J155" s="174" t="s">
        <v>475</v>
      </c>
      <c r="K155" s="174" t="s">
        <v>726</v>
      </c>
      <c r="L155" s="174" t="s">
        <v>441</v>
      </c>
      <c r="M155" s="174" t="s">
        <v>442</v>
      </c>
      <c r="N155" s="174" t="s">
        <v>816</v>
      </c>
      <c r="O155" s="174" t="s">
        <v>873</v>
      </c>
      <c r="AF155" s="174" t="s">
        <v>2670</v>
      </c>
      <c r="AG155" s="174" t="s">
        <v>2671</v>
      </c>
      <c r="AH155" s="174" t="s">
        <v>2667</v>
      </c>
      <c r="AI155" s="174" t="s">
        <v>2668</v>
      </c>
      <c r="AJ155" s="176" t="s">
        <v>2672</v>
      </c>
    </row>
    <row r="156" spans="1:36" ht="315">
      <c r="A156" s="174" t="s">
        <v>433</v>
      </c>
      <c r="B156" s="174" t="s">
        <v>879</v>
      </c>
      <c r="C156" s="174">
        <v>694629</v>
      </c>
      <c r="D156" s="174" t="s">
        <v>786</v>
      </c>
      <c r="E156" s="174" t="s">
        <v>736</v>
      </c>
      <c r="F156" s="174" t="s">
        <v>549</v>
      </c>
      <c r="G156" s="174" t="s">
        <v>124</v>
      </c>
      <c r="H156" s="175">
        <v>46070.536111111112</v>
      </c>
      <c r="I156" s="174" t="s">
        <v>453</v>
      </c>
      <c r="J156" s="174" t="s">
        <v>475</v>
      </c>
      <c r="K156" s="174" t="s">
        <v>880</v>
      </c>
      <c r="L156" s="174" t="s">
        <v>441</v>
      </c>
      <c r="M156" s="174" t="s">
        <v>442</v>
      </c>
      <c r="N156" s="174" t="s">
        <v>816</v>
      </c>
      <c r="O156" s="174" t="s">
        <v>873</v>
      </c>
      <c r="AF156" s="174" t="s">
        <v>2670</v>
      </c>
      <c r="AG156" s="174" t="s">
        <v>2671</v>
      </c>
      <c r="AH156" s="174" t="s">
        <v>2667</v>
      </c>
      <c r="AI156" s="174" t="s">
        <v>2668</v>
      </c>
      <c r="AJ156" s="176" t="s">
        <v>2672</v>
      </c>
    </row>
    <row r="157" spans="1:36" ht="315">
      <c r="A157" s="174" t="s">
        <v>433</v>
      </c>
      <c r="B157" s="174" t="s">
        <v>881</v>
      </c>
      <c r="C157" s="174">
        <v>694615</v>
      </c>
      <c r="D157" s="174" t="s">
        <v>882</v>
      </c>
      <c r="E157" s="174" t="s">
        <v>736</v>
      </c>
      <c r="F157" s="174" t="s">
        <v>559</v>
      </c>
      <c r="G157" s="174" t="s">
        <v>124</v>
      </c>
      <c r="H157" s="175">
        <v>46070.505555555559</v>
      </c>
      <c r="I157" s="174" t="s">
        <v>453</v>
      </c>
      <c r="J157" s="174" t="s">
        <v>475</v>
      </c>
      <c r="K157" s="174" t="s">
        <v>726</v>
      </c>
      <c r="L157" s="174" t="s">
        <v>441</v>
      </c>
      <c r="M157" s="174" t="s">
        <v>442</v>
      </c>
      <c r="N157" s="174" t="s">
        <v>816</v>
      </c>
      <c r="O157" s="174" t="s">
        <v>873</v>
      </c>
      <c r="AF157" s="174" t="s">
        <v>2670</v>
      </c>
      <c r="AG157" s="174" t="s">
        <v>2671</v>
      </c>
      <c r="AH157" s="174" t="s">
        <v>2667</v>
      </c>
      <c r="AI157" s="174" t="s">
        <v>2668</v>
      </c>
      <c r="AJ157" s="176" t="s">
        <v>2672</v>
      </c>
    </row>
    <row r="158" spans="1:36" ht="315">
      <c r="A158" s="174" t="s">
        <v>433</v>
      </c>
      <c r="B158" s="174" t="s">
        <v>883</v>
      </c>
      <c r="C158" s="174">
        <v>694611</v>
      </c>
      <c r="D158" s="174" t="s">
        <v>833</v>
      </c>
      <c r="E158" s="174" t="s">
        <v>736</v>
      </c>
      <c r="F158" s="174" t="s">
        <v>467</v>
      </c>
      <c r="G158" s="174" t="s">
        <v>124</v>
      </c>
      <c r="H158" s="175">
        <v>46070.493750000001</v>
      </c>
      <c r="I158" s="174" t="s">
        <v>482</v>
      </c>
      <c r="J158" s="174" t="s">
        <v>475</v>
      </c>
      <c r="K158" s="174" t="s">
        <v>440</v>
      </c>
      <c r="L158" s="174" t="s">
        <v>441</v>
      </c>
      <c r="M158" s="174" t="s">
        <v>442</v>
      </c>
      <c r="N158" s="174" t="s">
        <v>816</v>
      </c>
      <c r="O158" s="174" t="s">
        <v>873</v>
      </c>
      <c r="AF158" s="174" t="s">
        <v>2670</v>
      </c>
      <c r="AG158" s="174" t="s">
        <v>2671</v>
      </c>
      <c r="AH158" s="174" t="s">
        <v>2667</v>
      </c>
      <c r="AI158" s="174" t="s">
        <v>2668</v>
      </c>
      <c r="AJ158" s="176" t="s">
        <v>2672</v>
      </c>
    </row>
    <row r="159" spans="1:36" ht="315">
      <c r="A159" s="174" t="s">
        <v>433</v>
      </c>
      <c r="B159" s="174" t="s">
        <v>884</v>
      </c>
      <c r="C159" s="174">
        <v>694602</v>
      </c>
      <c r="D159" s="174" t="s">
        <v>885</v>
      </c>
      <c r="E159" s="174" t="s">
        <v>736</v>
      </c>
      <c r="F159" s="174" t="s">
        <v>559</v>
      </c>
      <c r="G159" s="174" t="s">
        <v>124</v>
      </c>
      <c r="H159" s="175">
        <v>46070.484027777777</v>
      </c>
      <c r="I159" s="174" t="s">
        <v>482</v>
      </c>
      <c r="J159" s="174" t="s">
        <v>475</v>
      </c>
      <c r="K159" s="174" t="s">
        <v>726</v>
      </c>
      <c r="L159" s="174" t="s">
        <v>441</v>
      </c>
      <c r="M159" s="174" t="s">
        <v>442</v>
      </c>
      <c r="N159" s="174" t="s">
        <v>816</v>
      </c>
      <c r="O159" s="174" t="s">
        <v>873</v>
      </c>
      <c r="AF159" s="174" t="s">
        <v>2670</v>
      </c>
      <c r="AG159" s="174" t="s">
        <v>2671</v>
      </c>
      <c r="AH159" s="174" t="s">
        <v>2667</v>
      </c>
      <c r="AI159" s="174" t="s">
        <v>2668</v>
      </c>
      <c r="AJ159" s="176" t="s">
        <v>2672</v>
      </c>
    </row>
    <row r="160" spans="1:36" ht="315">
      <c r="A160" s="174" t="s">
        <v>433</v>
      </c>
      <c r="B160" s="174" t="s">
        <v>886</v>
      </c>
      <c r="C160" s="174">
        <v>694601</v>
      </c>
      <c r="D160" s="174" t="s">
        <v>887</v>
      </c>
      <c r="E160" s="174" t="s">
        <v>736</v>
      </c>
      <c r="F160" s="174" t="s">
        <v>519</v>
      </c>
      <c r="G160" s="174" t="s">
        <v>124</v>
      </c>
      <c r="H160" s="175">
        <v>46070.484027777777</v>
      </c>
      <c r="I160" s="174" t="s">
        <v>482</v>
      </c>
      <c r="J160" s="174" t="s">
        <v>475</v>
      </c>
      <c r="K160" s="174" t="s">
        <v>440</v>
      </c>
      <c r="L160" s="174" t="s">
        <v>441</v>
      </c>
      <c r="M160" s="174" t="s">
        <v>442</v>
      </c>
      <c r="N160" s="174" t="s">
        <v>816</v>
      </c>
      <c r="O160" s="174" t="s">
        <v>873</v>
      </c>
      <c r="AF160" s="174" t="s">
        <v>2670</v>
      </c>
      <c r="AG160" s="174" t="s">
        <v>2671</v>
      </c>
      <c r="AH160" s="174" t="s">
        <v>2667</v>
      </c>
      <c r="AI160" s="174" t="s">
        <v>2668</v>
      </c>
      <c r="AJ160" s="176" t="s">
        <v>2672</v>
      </c>
    </row>
    <row r="161" spans="1:36" ht="315">
      <c r="A161" s="174" t="s">
        <v>433</v>
      </c>
      <c r="B161" s="174" t="s">
        <v>888</v>
      </c>
      <c r="C161" s="174">
        <v>694338</v>
      </c>
      <c r="D161" s="174" t="s">
        <v>848</v>
      </c>
      <c r="E161" s="174" t="s">
        <v>736</v>
      </c>
      <c r="F161" s="174" t="s">
        <v>559</v>
      </c>
      <c r="G161" s="174" t="s">
        <v>124</v>
      </c>
      <c r="H161" s="175">
        <v>46070.404166666667</v>
      </c>
      <c r="I161" s="174" t="s">
        <v>491</v>
      </c>
      <c r="J161" s="174" t="s">
        <v>475</v>
      </c>
      <c r="K161" s="174" t="s">
        <v>726</v>
      </c>
      <c r="L161" s="174" t="s">
        <v>441</v>
      </c>
      <c r="M161" s="174" t="s">
        <v>442</v>
      </c>
      <c r="N161" s="174" t="s">
        <v>816</v>
      </c>
      <c r="O161" s="174" t="s">
        <v>873</v>
      </c>
      <c r="AF161" s="174" t="s">
        <v>2670</v>
      </c>
      <c r="AG161" s="174" t="s">
        <v>2671</v>
      </c>
      <c r="AH161" s="174" t="s">
        <v>2667</v>
      </c>
      <c r="AI161" s="174" t="s">
        <v>2668</v>
      </c>
      <c r="AJ161" s="176" t="s">
        <v>2672</v>
      </c>
    </row>
    <row r="162" spans="1:36" ht="315">
      <c r="A162" s="174" t="s">
        <v>433</v>
      </c>
      <c r="B162" s="174" t="s">
        <v>889</v>
      </c>
      <c r="C162" s="174">
        <v>694333</v>
      </c>
      <c r="D162" s="174" t="s">
        <v>890</v>
      </c>
      <c r="E162" s="174" t="s">
        <v>736</v>
      </c>
      <c r="F162" s="174" t="s">
        <v>519</v>
      </c>
      <c r="G162" s="174" t="s">
        <v>124</v>
      </c>
      <c r="H162" s="175">
        <v>46070.394444444442</v>
      </c>
      <c r="I162" s="174" t="s">
        <v>453</v>
      </c>
      <c r="J162" s="174" t="s">
        <v>475</v>
      </c>
      <c r="K162" s="174" t="s">
        <v>440</v>
      </c>
      <c r="L162" s="174" t="s">
        <v>441</v>
      </c>
      <c r="M162" s="174" t="s">
        <v>442</v>
      </c>
      <c r="N162" s="174" t="s">
        <v>816</v>
      </c>
      <c r="O162" s="174" t="s">
        <v>873</v>
      </c>
      <c r="AF162" s="174" t="s">
        <v>2670</v>
      </c>
      <c r="AG162" s="174" t="s">
        <v>2671</v>
      </c>
      <c r="AH162" s="174" t="s">
        <v>2667</v>
      </c>
      <c r="AI162" s="174" t="s">
        <v>2668</v>
      </c>
      <c r="AJ162" s="176" t="s">
        <v>2672</v>
      </c>
    </row>
    <row r="163" spans="1:36" ht="315">
      <c r="A163" s="174" t="s">
        <v>433</v>
      </c>
      <c r="B163" s="174" t="s">
        <v>891</v>
      </c>
      <c r="C163" s="174">
        <v>694136</v>
      </c>
      <c r="D163" s="174" t="s">
        <v>824</v>
      </c>
      <c r="E163" s="174" t="s">
        <v>736</v>
      </c>
      <c r="F163" s="174" t="s">
        <v>467</v>
      </c>
      <c r="G163" s="174" t="s">
        <v>124</v>
      </c>
      <c r="H163" s="175">
        <v>46069.838194444441</v>
      </c>
      <c r="I163" s="174" t="s">
        <v>482</v>
      </c>
      <c r="J163" s="174" t="s">
        <v>475</v>
      </c>
      <c r="K163" s="174" t="s">
        <v>440</v>
      </c>
      <c r="L163" s="174" t="s">
        <v>441</v>
      </c>
      <c r="M163" s="174" t="s">
        <v>442</v>
      </c>
      <c r="N163" s="174" t="s">
        <v>816</v>
      </c>
      <c r="O163" s="174" t="s">
        <v>873</v>
      </c>
      <c r="AF163" s="174" t="s">
        <v>2670</v>
      </c>
      <c r="AG163" s="174" t="s">
        <v>2671</v>
      </c>
      <c r="AH163" s="174" t="s">
        <v>2667</v>
      </c>
      <c r="AI163" s="174" t="s">
        <v>2668</v>
      </c>
      <c r="AJ163" s="176" t="s">
        <v>2672</v>
      </c>
    </row>
    <row r="164" spans="1:36" ht="315">
      <c r="A164" s="174" t="s">
        <v>433</v>
      </c>
      <c r="B164" s="174" t="s">
        <v>892</v>
      </c>
      <c r="C164" s="174">
        <v>694080</v>
      </c>
      <c r="D164" s="174" t="s">
        <v>893</v>
      </c>
      <c r="E164" s="174" t="s">
        <v>736</v>
      </c>
      <c r="F164" s="174" t="s">
        <v>556</v>
      </c>
      <c r="G164" s="174" t="s">
        <v>124</v>
      </c>
      <c r="H164" s="175">
        <v>46069.681944444441</v>
      </c>
      <c r="I164" s="174" t="s">
        <v>482</v>
      </c>
      <c r="J164" s="174" t="s">
        <v>475</v>
      </c>
      <c r="K164" s="174" t="s">
        <v>726</v>
      </c>
      <c r="L164" s="174" t="s">
        <v>894</v>
      </c>
      <c r="M164" s="174" t="s">
        <v>441</v>
      </c>
      <c r="N164" s="174" t="s">
        <v>442</v>
      </c>
      <c r="O164" s="174" t="s">
        <v>816</v>
      </c>
      <c r="P164" s="174" t="s">
        <v>873</v>
      </c>
      <c r="AF164" s="174" t="s">
        <v>2670</v>
      </c>
      <c r="AG164" s="174" t="s">
        <v>2671</v>
      </c>
      <c r="AH164" s="174" t="s">
        <v>2667</v>
      </c>
      <c r="AI164" s="174" t="s">
        <v>2668</v>
      </c>
      <c r="AJ164" s="176" t="s">
        <v>2672</v>
      </c>
    </row>
    <row r="165" spans="1:36" ht="315">
      <c r="A165" s="174" t="s">
        <v>433</v>
      </c>
      <c r="B165" s="174" t="s">
        <v>895</v>
      </c>
      <c r="C165" s="174">
        <v>694128</v>
      </c>
      <c r="D165" s="174" t="s">
        <v>896</v>
      </c>
      <c r="E165" s="174" t="s">
        <v>736</v>
      </c>
      <c r="F165" s="174" t="s">
        <v>783</v>
      </c>
      <c r="G165" s="174" t="s">
        <v>124</v>
      </c>
      <c r="H165" s="175">
        <v>46069.676388888889</v>
      </c>
      <c r="I165" s="174" t="s">
        <v>453</v>
      </c>
      <c r="J165" s="174" t="s">
        <v>475</v>
      </c>
      <c r="K165" s="174" t="s">
        <v>440</v>
      </c>
      <c r="L165" s="174" t="s">
        <v>441</v>
      </c>
      <c r="M165" s="174" t="s">
        <v>442</v>
      </c>
      <c r="N165" s="174" t="s">
        <v>816</v>
      </c>
      <c r="O165" s="174" t="s">
        <v>873</v>
      </c>
      <c r="AF165" s="174" t="s">
        <v>2670</v>
      </c>
      <c r="AG165" s="174" t="s">
        <v>2671</v>
      </c>
      <c r="AH165" s="174" t="s">
        <v>2667</v>
      </c>
      <c r="AI165" s="174" t="s">
        <v>2668</v>
      </c>
      <c r="AJ165" s="176" t="s">
        <v>2672</v>
      </c>
    </row>
    <row r="166" spans="1:36" ht="315">
      <c r="A166" s="174" t="s">
        <v>433</v>
      </c>
      <c r="B166" s="174" t="s">
        <v>897</v>
      </c>
      <c r="C166" s="174">
        <v>694117</v>
      </c>
      <c r="D166" s="174" t="s">
        <v>835</v>
      </c>
      <c r="E166" s="174" t="s">
        <v>736</v>
      </c>
      <c r="F166" s="174" t="s">
        <v>549</v>
      </c>
      <c r="G166" s="174" t="s">
        <v>124</v>
      </c>
      <c r="H166" s="175">
        <v>46069.655555555553</v>
      </c>
      <c r="I166" s="174" t="s">
        <v>482</v>
      </c>
      <c r="J166" s="174" t="s">
        <v>475</v>
      </c>
      <c r="K166" s="174" t="s">
        <v>440</v>
      </c>
      <c r="L166" s="174" t="s">
        <v>441</v>
      </c>
      <c r="M166" s="174" t="s">
        <v>442</v>
      </c>
      <c r="N166" s="174" t="s">
        <v>816</v>
      </c>
      <c r="O166" s="174" t="s">
        <v>873</v>
      </c>
      <c r="AF166" s="174" t="s">
        <v>2670</v>
      </c>
      <c r="AG166" s="174" t="s">
        <v>2671</v>
      </c>
      <c r="AH166" s="174" t="s">
        <v>2667</v>
      </c>
      <c r="AI166" s="174" t="s">
        <v>2668</v>
      </c>
      <c r="AJ166" s="176" t="s">
        <v>2672</v>
      </c>
    </row>
    <row r="167" spans="1:36" ht="315">
      <c r="A167" s="174" t="s">
        <v>433</v>
      </c>
      <c r="B167" s="174" t="s">
        <v>898</v>
      </c>
      <c r="C167" s="174">
        <v>694114</v>
      </c>
      <c r="D167" s="174" t="s">
        <v>899</v>
      </c>
      <c r="E167" s="174" t="s">
        <v>736</v>
      </c>
      <c r="F167" s="174" t="s">
        <v>481</v>
      </c>
      <c r="G167" s="174" t="s">
        <v>124</v>
      </c>
      <c r="H167" s="175">
        <v>46069.642361111109</v>
      </c>
      <c r="I167" s="174" t="s">
        <v>482</v>
      </c>
      <c r="J167" s="174" t="s">
        <v>475</v>
      </c>
      <c r="K167" s="174" t="s">
        <v>726</v>
      </c>
      <c r="L167" s="174" t="s">
        <v>441</v>
      </c>
      <c r="M167" s="174" t="s">
        <v>442</v>
      </c>
      <c r="N167" s="174" t="s">
        <v>816</v>
      </c>
      <c r="O167" s="174" t="s">
        <v>873</v>
      </c>
      <c r="AF167" s="174" t="s">
        <v>2670</v>
      </c>
      <c r="AG167" s="174" t="s">
        <v>2671</v>
      </c>
      <c r="AH167" s="174" t="s">
        <v>2667</v>
      </c>
      <c r="AI167" s="174" t="s">
        <v>2668</v>
      </c>
      <c r="AJ167" s="176" t="s">
        <v>2672</v>
      </c>
    </row>
    <row r="168" spans="1:36" ht="315">
      <c r="A168" s="174" t="s">
        <v>433</v>
      </c>
      <c r="B168" s="174" t="s">
        <v>900</v>
      </c>
      <c r="C168" s="174">
        <v>693316</v>
      </c>
      <c r="D168" s="174" t="s">
        <v>799</v>
      </c>
      <c r="E168" s="174" t="s">
        <v>736</v>
      </c>
      <c r="F168" s="174" t="s">
        <v>519</v>
      </c>
      <c r="G168" s="174" t="s">
        <v>124</v>
      </c>
      <c r="H168" s="175">
        <v>46066.780555555553</v>
      </c>
      <c r="I168" s="174" t="s">
        <v>453</v>
      </c>
      <c r="J168" s="174" t="s">
        <v>475</v>
      </c>
      <c r="K168" s="174" t="s">
        <v>440</v>
      </c>
      <c r="L168" s="174" t="s">
        <v>441</v>
      </c>
      <c r="M168" s="174" t="s">
        <v>442</v>
      </c>
      <c r="N168" s="174" t="s">
        <v>816</v>
      </c>
      <c r="O168" s="174" t="s">
        <v>873</v>
      </c>
      <c r="AF168" s="174" t="s">
        <v>2670</v>
      </c>
      <c r="AG168" s="174" t="s">
        <v>2671</v>
      </c>
      <c r="AH168" s="174" t="s">
        <v>2667</v>
      </c>
      <c r="AI168" s="174" t="s">
        <v>2668</v>
      </c>
      <c r="AJ168" s="176" t="s">
        <v>2672</v>
      </c>
    </row>
    <row r="169" spans="1:36" ht="315">
      <c r="A169" s="174" t="s">
        <v>433</v>
      </c>
      <c r="B169" s="174" t="s">
        <v>901</v>
      </c>
      <c r="C169" s="174">
        <v>693314</v>
      </c>
      <c r="D169" s="174" t="s">
        <v>902</v>
      </c>
      <c r="E169" s="174" t="s">
        <v>736</v>
      </c>
      <c r="F169" s="174" t="s">
        <v>496</v>
      </c>
      <c r="G169" s="174" t="s">
        <v>124</v>
      </c>
      <c r="H169" s="175">
        <v>46066.76458333333</v>
      </c>
      <c r="I169" s="174" t="s">
        <v>453</v>
      </c>
      <c r="J169" s="174" t="s">
        <v>475</v>
      </c>
      <c r="K169" s="174" t="s">
        <v>440</v>
      </c>
      <c r="L169" s="174" t="s">
        <v>441</v>
      </c>
      <c r="M169" s="174" t="s">
        <v>442</v>
      </c>
      <c r="N169" s="174" t="s">
        <v>816</v>
      </c>
      <c r="O169" s="174" t="s">
        <v>873</v>
      </c>
      <c r="AF169" s="174" t="s">
        <v>2670</v>
      </c>
      <c r="AG169" s="174" t="s">
        <v>2671</v>
      </c>
      <c r="AH169" s="174" t="s">
        <v>2667</v>
      </c>
      <c r="AI169" s="174" t="s">
        <v>2668</v>
      </c>
      <c r="AJ169" s="176" t="s">
        <v>2672</v>
      </c>
    </row>
    <row r="170" spans="1:36" ht="315">
      <c r="A170" s="174" t="s">
        <v>433</v>
      </c>
      <c r="B170" s="174" t="s">
        <v>903</v>
      </c>
      <c r="C170" s="174">
        <v>693416</v>
      </c>
      <c r="D170" s="174" t="s">
        <v>797</v>
      </c>
      <c r="E170" s="174" t="s">
        <v>736</v>
      </c>
      <c r="F170" s="174" t="s">
        <v>559</v>
      </c>
      <c r="G170" s="174" t="s">
        <v>124</v>
      </c>
      <c r="H170" s="175">
        <v>46066.759027777778</v>
      </c>
      <c r="I170" s="174" t="s">
        <v>491</v>
      </c>
      <c r="J170" s="174" t="s">
        <v>475</v>
      </c>
      <c r="K170" s="174" t="s">
        <v>726</v>
      </c>
      <c r="L170" s="174" t="s">
        <v>441</v>
      </c>
      <c r="M170" s="174" t="s">
        <v>442</v>
      </c>
      <c r="N170" s="174" t="s">
        <v>816</v>
      </c>
      <c r="O170" s="174" t="s">
        <v>873</v>
      </c>
      <c r="AF170" s="174" t="s">
        <v>2670</v>
      </c>
      <c r="AG170" s="174" t="s">
        <v>2671</v>
      </c>
      <c r="AH170" s="174" t="s">
        <v>2667</v>
      </c>
      <c r="AI170" s="174" t="s">
        <v>2668</v>
      </c>
      <c r="AJ170" s="176" t="s">
        <v>2672</v>
      </c>
    </row>
    <row r="171" spans="1:36" ht="315">
      <c r="A171" s="174" t="s">
        <v>433</v>
      </c>
      <c r="B171" s="174" t="s">
        <v>904</v>
      </c>
      <c r="C171" s="174">
        <v>693310</v>
      </c>
      <c r="D171" s="174" t="s">
        <v>905</v>
      </c>
      <c r="E171" s="174" t="s">
        <v>736</v>
      </c>
      <c r="F171" s="174" t="s">
        <v>519</v>
      </c>
      <c r="G171" s="174" t="s">
        <v>124</v>
      </c>
      <c r="H171" s="175">
        <v>46066.7</v>
      </c>
      <c r="I171" s="174" t="s">
        <v>482</v>
      </c>
      <c r="J171" s="174" t="s">
        <v>475</v>
      </c>
      <c r="K171" s="174" t="s">
        <v>440</v>
      </c>
      <c r="L171" s="174" t="s">
        <v>441</v>
      </c>
      <c r="M171" s="174" t="s">
        <v>442</v>
      </c>
      <c r="N171" s="174" t="s">
        <v>816</v>
      </c>
      <c r="O171" s="174" t="s">
        <v>873</v>
      </c>
      <c r="AF171" s="174" t="s">
        <v>2670</v>
      </c>
      <c r="AG171" s="174" t="s">
        <v>2671</v>
      </c>
      <c r="AH171" s="174" t="s">
        <v>2667</v>
      </c>
      <c r="AI171" s="174" t="s">
        <v>2668</v>
      </c>
      <c r="AJ171" s="176" t="s">
        <v>2672</v>
      </c>
    </row>
    <row r="172" spans="1:36" ht="315">
      <c r="A172" s="174" t="s">
        <v>433</v>
      </c>
      <c r="B172" s="174" t="s">
        <v>906</v>
      </c>
      <c r="C172" s="174">
        <v>693407</v>
      </c>
      <c r="D172" s="174" t="s">
        <v>907</v>
      </c>
      <c r="E172" s="174" t="s">
        <v>736</v>
      </c>
      <c r="F172" s="174" t="s">
        <v>508</v>
      </c>
      <c r="G172" s="174" t="s">
        <v>124</v>
      </c>
      <c r="H172" s="175">
        <v>46066.686805555553</v>
      </c>
      <c r="I172" s="174" t="s">
        <v>453</v>
      </c>
      <c r="J172" s="174" t="s">
        <v>475</v>
      </c>
      <c r="K172" s="174" t="s">
        <v>908</v>
      </c>
      <c r="L172" s="174" t="s">
        <v>441</v>
      </c>
      <c r="M172" s="174" t="s">
        <v>442</v>
      </c>
      <c r="N172" s="174" t="s">
        <v>816</v>
      </c>
      <c r="O172" s="174" t="s">
        <v>873</v>
      </c>
      <c r="AF172" s="174" t="s">
        <v>2670</v>
      </c>
      <c r="AG172" s="174" t="s">
        <v>2671</v>
      </c>
      <c r="AH172" s="174" t="s">
        <v>2667</v>
      </c>
      <c r="AI172" s="174" t="s">
        <v>2668</v>
      </c>
      <c r="AJ172" s="176" t="s">
        <v>2672</v>
      </c>
    </row>
    <row r="173" spans="1:36" ht="315">
      <c r="A173" s="174" t="s">
        <v>433</v>
      </c>
      <c r="B173" s="174" t="s">
        <v>909</v>
      </c>
      <c r="C173" s="174">
        <v>693308</v>
      </c>
      <c r="D173" s="174" t="s">
        <v>910</v>
      </c>
      <c r="E173" s="174" t="s">
        <v>736</v>
      </c>
      <c r="F173" s="174" t="s">
        <v>503</v>
      </c>
      <c r="G173" s="174" t="s">
        <v>124</v>
      </c>
      <c r="H173" s="175">
        <v>46066.68472222222</v>
      </c>
      <c r="I173" s="174" t="s">
        <v>482</v>
      </c>
      <c r="J173" s="174" t="s">
        <v>475</v>
      </c>
      <c r="K173" s="174" t="s">
        <v>726</v>
      </c>
      <c r="L173" s="174" t="s">
        <v>441</v>
      </c>
      <c r="M173" s="174" t="s">
        <v>442</v>
      </c>
      <c r="N173" s="174" t="s">
        <v>816</v>
      </c>
      <c r="O173" s="174" t="s">
        <v>873</v>
      </c>
      <c r="AF173" s="174" t="s">
        <v>2670</v>
      </c>
      <c r="AG173" s="174" t="s">
        <v>2671</v>
      </c>
      <c r="AH173" s="174" t="s">
        <v>2667</v>
      </c>
      <c r="AI173" s="174" t="s">
        <v>2668</v>
      </c>
      <c r="AJ173" s="176" t="s">
        <v>2672</v>
      </c>
    </row>
    <row r="174" spans="1:36" ht="315">
      <c r="A174" s="174" t="s">
        <v>433</v>
      </c>
      <c r="B174" s="174" t="s">
        <v>911</v>
      </c>
      <c r="C174" s="174">
        <v>693271</v>
      </c>
      <c r="D174" s="174" t="s">
        <v>771</v>
      </c>
      <c r="E174" s="174" t="s">
        <v>473</v>
      </c>
      <c r="F174" s="174" t="s">
        <v>481</v>
      </c>
      <c r="G174" s="174" t="s">
        <v>124</v>
      </c>
      <c r="H174" s="175">
        <v>46066.628472222219</v>
      </c>
      <c r="I174" s="174" t="s">
        <v>453</v>
      </c>
      <c r="J174" s="174" t="s">
        <v>475</v>
      </c>
      <c r="K174" s="174" t="s">
        <v>726</v>
      </c>
      <c r="L174" s="174" t="s">
        <v>441</v>
      </c>
      <c r="M174" s="174" t="s">
        <v>442</v>
      </c>
      <c r="N174" s="174" t="s">
        <v>816</v>
      </c>
      <c r="O174" s="174" t="s">
        <v>873</v>
      </c>
      <c r="AF174" s="174" t="s">
        <v>2670</v>
      </c>
      <c r="AG174" s="174" t="s">
        <v>2671</v>
      </c>
      <c r="AH174" s="174" t="s">
        <v>2667</v>
      </c>
      <c r="AI174" s="174" t="s">
        <v>2668</v>
      </c>
      <c r="AJ174" s="176" t="s">
        <v>2672</v>
      </c>
    </row>
    <row r="175" spans="1:36" ht="315">
      <c r="A175" s="174" t="s">
        <v>433</v>
      </c>
      <c r="B175" s="174" t="s">
        <v>912</v>
      </c>
      <c r="C175" s="174">
        <v>693185</v>
      </c>
      <c r="D175" s="174" t="s">
        <v>913</v>
      </c>
      <c r="E175" s="174" t="s">
        <v>736</v>
      </c>
      <c r="F175" s="174" t="s">
        <v>559</v>
      </c>
      <c r="G175" s="174" t="s">
        <v>124</v>
      </c>
      <c r="H175" s="175">
        <v>46066.605555555558</v>
      </c>
      <c r="I175" s="174" t="s">
        <v>453</v>
      </c>
      <c r="J175" s="174" t="s">
        <v>475</v>
      </c>
      <c r="K175" s="174" t="s">
        <v>726</v>
      </c>
      <c r="L175" s="174" t="s">
        <v>441</v>
      </c>
      <c r="M175" s="174" t="s">
        <v>442</v>
      </c>
      <c r="N175" s="174" t="s">
        <v>914</v>
      </c>
      <c r="O175" s="174" t="s">
        <v>873</v>
      </c>
      <c r="AF175" s="174" t="s">
        <v>2670</v>
      </c>
      <c r="AG175" s="174" t="s">
        <v>2671</v>
      </c>
      <c r="AH175" s="174" t="s">
        <v>2667</v>
      </c>
      <c r="AI175" s="174" t="s">
        <v>2668</v>
      </c>
      <c r="AJ175" s="176" t="s">
        <v>2672</v>
      </c>
    </row>
    <row r="176" spans="1:36" ht="315">
      <c r="A176" s="174" t="s">
        <v>433</v>
      </c>
      <c r="B176" s="174" t="s">
        <v>915</v>
      </c>
      <c r="C176" s="174">
        <v>693060</v>
      </c>
      <c r="D176" s="174" t="s">
        <v>916</v>
      </c>
      <c r="E176" s="174" t="s">
        <v>736</v>
      </c>
      <c r="F176" s="174" t="s">
        <v>783</v>
      </c>
      <c r="G176" s="174" t="s">
        <v>124</v>
      </c>
      <c r="H176" s="175">
        <v>46066.534722222219</v>
      </c>
      <c r="I176" s="174" t="s">
        <v>482</v>
      </c>
      <c r="J176" s="174" t="s">
        <v>475</v>
      </c>
      <c r="K176" s="174" t="s">
        <v>917</v>
      </c>
      <c r="L176" s="174" t="s">
        <v>441</v>
      </c>
      <c r="M176" s="174" t="s">
        <v>442</v>
      </c>
      <c r="N176" s="174" t="s">
        <v>816</v>
      </c>
      <c r="O176" s="174" t="s">
        <v>873</v>
      </c>
      <c r="AF176" s="174" t="s">
        <v>2670</v>
      </c>
      <c r="AG176" s="174" t="s">
        <v>2671</v>
      </c>
      <c r="AH176" s="174" t="s">
        <v>2667</v>
      </c>
      <c r="AI176" s="174" t="s">
        <v>2668</v>
      </c>
      <c r="AJ176" s="176" t="s">
        <v>2672</v>
      </c>
    </row>
    <row r="177" spans="1:36" ht="315">
      <c r="A177" s="174" t="s">
        <v>433</v>
      </c>
      <c r="B177" s="174" t="s">
        <v>918</v>
      </c>
      <c r="C177" s="174">
        <v>692453</v>
      </c>
      <c r="D177" s="174" t="s">
        <v>919</v>
      </c>
      <c r="E177" s="174" t="s">
        <v>736</v>
      </c>
      <c r="F177" s="174" t="s">
        <v>532</v>
      </c>
      <c r="G177" s="174" t="s">
        <v>124</v>
      </c>
      <c r="H177" s="175">
        <v>46065.793749999997</v>
      </c>
      <c r="I177" s="174" t="s">
        <v>453</v>
      </c>
      <c r="J177" s="174" t="s">
        <v>475</v>
      </c>
      <c r="K177" s="174" t="s">
        <v>440</v>
      </c>
      <c r="L177" s="174" t="s">
        <v>441</v>
      </c>
      <c r="M177" s="174" t="s">
        <v>442</v>
      </c>
      <c r="N177" s="174" t="s">
        <v>816</v>
      </c>
      <c r="O177" s="174" t="s">
        <v>873</v>
      </c>
      <c r="AF177" s="174" t="s">
        <v>2670</v>
      </c>
      <c r="AG177" s="174" t="s">
        <v>2671</v>
      </c>
      <c r="AH177" s="174" t="s">
        <v>2667</v>
      </c>
      <c r="AI177" s="174" t="s">
        <v>2668</v>
      </c>
      <c r="AJ177" s="176" t="s">
        <v>2672</v>
      </c>
    </row>
    <row r="178" spans="1:36" ht="315">
      <c r="A178" s="174" t="s">
        <v>433</v>
      </c>
      <c r="B178" s="174" t="s">
        <v>920</v>
      </c>
      <c r="C178" s="174">
        <v>692449</v>
      </c>
      <c r="D178" s="174" t="s">
        <v>921</v>
      </c>
      <c r="E178" s="174" t="s">
        <v>736</v>
      </c>
      <c r="F178" s="174" t="s">
        <v>783</v>
      </c>
      <c r="G178" s="174" t="s">
        <v>124</v>
      </c>
      <c r="H178" s="175">
        <v>46065.736111111109</v>
      </c>
      <c r="I178" s="174" t="s">
        <v>453</v>
      </c>
      <c r="J178" s="174" t="s">
        <v>475</v>
      </c>
      <c r="K178" s="174" t="s">
        <v>440</v>
      </c>
      <c r="L178" s="174" t="s">
        <v>441</v>
      </c>
      <c r="M178" s="174" t="s">
        <v>442</v>
      </c>
      <c r="N178" s="174" t="s">
        <v>816</v>
      </c>
      <c r="O178" s="174" t="s">
        <v>873</v>
      </c>
      <c r="AF178" s="174" t="s">
        <v>2670</v>
      </c>
      <c r="AG178" s="174" t="s">
        <v>2671</v>
      </c>
      <c r="AH178" s="174" t="s">
        <v>2667</v>
      </c>
      <c r="AI178" s="174" t="s">
        <v>2668</v>
      </c>
      <c r="AJ178" s="176" t="s">
        <v>2672</v>
      </c>
    </row>
    <row r="179" spans="1:36" ht="315">
      <c r="A179" s="174" t="s">
        <v>433</v>
      </c>
      <c r="B179" s="174" t="s">
        <v>922</v>
      </c>
      <c r="C179" s="174">
        <v>692448</v>
      </c>
      <c r="D179" s="174" t="s">
        <v>923</v>
      </c>
      <c r="E179" s="174" t="s">
        <v>473</v>
      </c>
      <c r="F179" s="174" t="s">
        <v>525</v>
      </c>
      <c r="G179" s="174" t="s">
        <v>124</v>
      </c>
      <c r="H179" s="175">
        <v>46065.722222222219</v>
      </c>
      <c r="I179" s="174" t="s">
        <v>453</v>
      </c>
      <c r="J179" s="174" t="s">
        <v>475</v>
      </c>
      <c r="K179" s="174" t="s">
        <v>440</v>
      </c>
      <c r="L179" s="174" t="s">
        <v>441</v>
      </c>
      <c r="M179" s="174" t="s">
        <v>442</v>
      </c>
      <c r="N179" s="174" t="s">
        <v>816</v>
      </c>
      <c r="O179" s="174" t="s">
        <v>873</v>
      </c>
      <c r="AF179" s="174" t="s">
        <v>2670</v>
      </c>
      <c r="AG179" s="174" t="s">
        <v>2671</v>
      </c>
      <c r="AH179" s="174" t="s">
        <v>2667</v>
      </c>
      <c r="AI179" s="174" t="s">
        <v>2668</v>
      </c>
      <c r="AJ179" s="176" t="s">
        <v>2672</v>
      </c>
    </row>
    <row r="180" spans="1:36" ht="315">
      <c r="A180" s="174" t="s">
        <v>433</v>
      </c>
      <c r="B180" s="174" t="s">
        <v>924</v>
      </c>
      <c r="C180" s="174">
        <v>692343</v>
      </c>
      <c r="D180" s="174" t="s">
        <v>925</v>
      </c>
      <c r="E180" s="174" t="s">
        <v>736</v>
      </c>
      <c r="F180" s="174" t="s">
        <v>556</v>
      </c>
      <c r="G180" s="174" t="s">
        <v>124</v>
      </c>
      <c r="H180" s="175">
        <v>46065.633333333331</v>
      </c>
      <c r="I180" s="174" t="s">
        <v>482</v>
      </c>
      <c r="J180" s="174" t="s">
        <v>475</v>
      </c>
      <c r="K180" s="174" t="s">
        <v>726</v>
      </c>
      <c r="L180" s="174" t="s">
        <v>441</v>
      </c>
      <c r="M180" s="174" t="s">
        <v>442</v>
      </c>
      <c r="N180" s="174" t="s">
        <v>816</v>
      </c>
      <c r="O180" s="174" t="s">
        <v>873</v>
      </c>
      <c r="AF180" s="174" t="s">
        <v>2670</v>
      </c>
      <c r="AG180" s="174" t="s">
        <v>2671</v>
      </c>
      <c r="AH180" s="174" t="s">
        <v>2667</v>
      </c>
      <c r="AI180" s="174" t="s">
        <v>2668</v>
      </c>
      <c r="AJ180" s="176" t="s">
        <v>2672</v>
      </c>
    </row>
    <row r="181" spans="1:36" ht="315">
      <c r="A181" s="174" t="s">
        <v>433</v>
      </c>
      <c r="B181" s="174" t="s">
        <v>926</v>
      </c>
      <c r="C181" s="174">
        <v>692119</v>
      </c>
      <c r="D181" s="174" t="s">
        <v>927</v>
      </c>
      <c r="E181" s="174" t="s">
        <v>928</v>
      </c>
      <c r="F181" s="174" t="s">
        <v>559</v>
      </c>
      <c r="G181" s="174" t="s">
        <v>299</v>
      </c>
      <c r="H181" s="175">
        <v>46065.443055555559</v>
      </c>
      <c r="I181" s="174" t="s">
        <v>453</v>
      </c>
      <c r="J181" s="174" t="s">
        <v>475</v>
      </c>
      <c r="K181" s="174" t="s">
        <v>439</v>
      </c>
      <c r="L181" s="174" t="s">
        <v>726</v>
      </c>
      <c r="M181" s="174" t="s">
        <v>441</v>
      </c>
      <c r="N181" s="174" t="s">
        <v>442</v>
      </c>
      <c r="O181" s="174" t="s">
        <v>929</v>
      </c>
      <c r="P181" s="174" t="s">
        <v>914</v>
      </c>
      <c r="Q181" s="174" t="s">
        <v>930</v>
      </c>
      <c r="R181" s="174" t="s">
        <v>446</v>
      </c>
      <c r="S181" s="174" t="s">
        <v>599</v>
      </c>
      <c r="T181" s="174" t="s">
        <v>460</v>
      </c>
      <c r="U181" s="174" t="s">
        <v>931</v>
      </c>
      <c r="V181" s="174" t="s">
        <v>932</v>
      </c>
      <c r="W181" s="174" t="s">
        <v>873</v>
      </c>
      <c r="X181" s="174" t="s">
        <v>933</v>
      </c>
      <c r="AF181" s="174" t="s">
        <v>2670</v>
      </c>
      <c r="AG181" s="174" t="s">
        <v>2671</v>
      </c>
      <c r="AH181" s="174" t="s">
        <v>2667</v>
      </c>
      <c r="AI181" s="174" t="s">
        <v>2668</v>
      </c>
      <c r="AJ181" s="176" t="s">
        <v>2672</v>
      </c>
    </row>
    <row r="182" spans="1:36" ht="315">
      <c r="A182" s="174" t="s">
        <v>433</v>
      </c>
      <c r="B182" s="174" t="s">
        <v>934</v>
      </c>
      <c r="C182" s="174">
        <v>691739</v>
      </c>
      <c r="D182" s="174" t="s">
        <v>935</v>
      </c>
      <c r="E182" s="174" t="s">
        <v>736</v>
      </c>
      <c r="F182" s="174" t="s">
        <v>532</v>
      </c>
      <c r="G182" s="174" t="s">
        <v>124</v>
      </c>
      <c r="H182" s="175">
        <v>46064.829861111109</v>
      </c>
      <c r="I182" s="174" t="s">
        <v>453</v>
      </c>
      <c r="J182" s="174" t="s">
        <v>475</v>
      </c>
      <c r="K182" s="174" t="s">
        <v>440</v>
      </c>
      <c r="L182" s="174" t="s">
        <v>441</v>
      </c>
      <c r="M182" s="174" t="s">
        <v>442</v>
      </c>
      <c r="N182" s="174" t="s">
        <v>914</v>
      </c>
      <c r="O182" s="174" t="s">
        <v>873</v>
      </c>
      <c r="AF182" s="174" t="s">
        <v>2670</v>
      </c>
      <c r="AG182" s="174" t="s">
        <v>2671</v>
      </c>
      <c r="AH182" s="174" t="s">
        <v>2667</v>
      </c>
      <c r="AI182" s="174" t="s">
        <v>2668</v>
      </c>
      <c r="AJ182" s="176" t="s">
        <v>2672</v>
      </c>
    </row>
    <row r="183" spans="1:36" ht="315">
      <c r="A183" s="174" t="s">
        <v>433</v>
      </c>
      <c r="B183" s="174" t="s">
        <v>936</v>
      </c>
      <c r="C183" s="174">
        <v>691732</v>
      </c>
      <c r="D183" s="174" t="s">
        <v>937</v>
      </c>
      <c r="E183" s="174" t="s">
        <v>736</v>
      </c>
      <c r="F183" s="174" t="s">
        <v>503</v>
      </c>
      <c r="G183" s="174" t="s">
        <v>124</v>
      </c>
      <c r="H183" s="175">
        <v>46064.748611111114</v>
      </c>
      <c r="I183" s="174" t="s">
        <v>491</v>
      </c>
      <c r="J183" s="174" t="s">
        <v>475</v>
      </c>
      <c r="K183" s="174" t="s">
        <v>726</v>
      </c>
      <c r="L183" s="174" t="s">
        <v>441</v>
      </c>
      <c r="M183" s="174" t="s">
        <v>442</v>
      </c>
      <c r="N183" s="174" t="s">
        <v>914</v>
      </c>
      <c r="O183" s="174" t="s">
        <v>873</v>
      </c>
      <c r="AF183" s="174" t="s">
        <v>2670</v>
      </c>
      <c r="AG183" s="174" t="s">
        <v>2671</v>
      </c>
      <c r="AH183" s="174" t="s">
        <v>2667</v>
      </c>
      <c r="AI183" s="174" t="s">
        <v>2668</v>
      </c>
      <c r="AJ183" s="176" t="s">
        <v>2672</v>
      </c>
    </row>
    <row r="184" spans="1:36" ht="315">
      <c r="A184" s="174" t="s">
        <v>433</v>
      </c>
      <c r="B184" s="174" t="s">
        <v>938</v>
      </c>
      <c r="C184" s="174">
        <v>691547</v>
      </c>
      <c r="D184" s="174" t="s">
        <v>939</v>
      </c>
      <c r="E184" s="174" t="s">
        <v>736</v>
      </c>
      <c r="F184" s="174" t="s">
        <v>508</v>
      </c>
      <c r="G184" s="174" t="s">
        <v>124</v>
      </c>
      <c r="H184" s="175">
        <v>46064.727083333331</v>
      </c>
      <c r="I184" s="174" t="s">
        <v>482</v>
      </c>
      <c r="J184" s="174" t="s">
        <v>475</v>
      </c>
      <c r="K184" s="174" t="s">
        <v>880</v>
      </c>
      <c r="L184" s="174" t="s">
        <v>441</v>
      </c>
      <c r="M184" s="174" t="s">
        <v>442</v>
      </c>
      <c r="N184" s="174" t="s">
        <v>914</v>
      </c>
      <c r="O184" s="174" t="s">
        <v>873</v>
      </c>
      <c r="AF184" s="174" t="s">
        <v>2670</v>
      </c>
      <c r="AG184" s="174" t="s">
        <v>2671</v>
      </c>
      <c r="AH184" s="174" t="s">
        <v>2667</v>
      </c>
      <c r="AI184" s="174" t="s">
        <v>2668</v>
      </c>
      <c r="AJ184" s="176" t="s">
        <v>2672</v>
      </c>
    </row>
    <row r="185" spans="1:36" ht="315">
      <c r="A185" s="174" t="s">
        <v>433</v>
      </c>
      <c r="B185" s="174" t="s">
        <v>940</v>
      </c>
      <c r="C185" s="174">
        <v>691546</v>
      </c>
      <c r="D185" s="174" t="s">
        <v>941</v>
      </c>
      <c r="E185" s="174" t="s">
        <v>736</v>
      </c>
      <c r="F185" s="174" t="s">
        <v>436</v>
      </c>
      <c r="G185" s="174" t="s">
        <v>124</v>
      </c>
      <c r="H185" s="175">
        <v>46064.703472222223</v>
      </c>
      <c r="I185" s="174" t="s">
        <v>491</v>
      </c>
      <c r="J185" s="174" t="s">
        <v>475</v>
      </c>
      <c r="K185" s="174" t="s">
        <v>726</v>
      </c>
      <c r="L185" s="174" t="s">
        <v>441</v>
      </c>
      <c r="M185" s="174" t="s">
        <v>442</v>
      </c>
      <c r="N185" s="174" t="s">
        <v>914</v>
      </c>
      <c r="O185" s="174" t="s">
        <v>873</v>
      </c>
      <c r="AF185" s="174" t="s">
        <v>2670</v>
      </c>
      <c r="AG185" s="174" t="s">
        <v>2671</v>
      </c>
      <c r="AH185" s="174" t="s">
        <v>2667</v>
      </c>
      <c r="AI185" s="174" t="s">
        <v>2668</v>
      </c>
      <c r="AJ185" s="176" t="s">
        <v>2672</v>
      </c>
    </row>
    <row r="186" spans="1:36" ht="315">
      <c r="A186" s="174" t="s">
        <v>433</v>
      </c>
      <c r="B186" s="174" t="s">
        <v>942</v>
      </c>
      <c r="C186" s="174">
        <v>691618</v>
      </c>
      <c r="D186" s="174" t="s">
        <v>774</v>
      </c>
      <c r="E186" s="174" t="s">
        <v>736</v>
      </c>
      <c r="F186" s="174" t="s">
        <v>496</v>
      </c>
      <c r="G186" s="174" t="s">
        <v>124</v>
      </c>
      <c r="H186" s="175">
        <v>46064.577777777777</v>
      </c>
      <c r="I186" s="174" t="s">
        <v>453</v>
      </c>
      <c r="J186" s="174" t="s">
        <v>475</v>
      </c>
      <c r="K186" s="174" t="s">
        <v>440</v>
      </c>
      <c r="L186" s="174" t="s">
        <v>894</v>
      </c>
      <c r="M186" s="174" t="s">
        <v>441</v>
      </c>
      <c r="N186" s="174" t="s">
        <v>442</v>
      </c>
      <c r="O186" s="174" t="s">
        <v>914</v>
      </c>
      <c r="P186" s="174" t="s">
        <v>873</v>
      </c>
      <c r="AF186" s="174" t="s">
        <v>2670</v>
      </c>
      <c r="AG186" s="174" t="s">
        <v>2671</v>
      </c>
      <c r="AH186" s="174" t="s">
        <v>2667</v>
      </c>
      <c r="AI186" s="174" t="s">
        <v>2668</v>
      </c>
      <c r="AJ186" s="176" t="s">
        <v>2672</v>
      </c>
    </row>
    <row r="187" spans="1:36" ht="315">
      <c r="A187" s="174" t="s">
        <v>433</v>
      </c>
      <c r="B187" s="174" t="s">
        <v>943</v>
      </c>
      <c r="C187" s="174">
        <v>691038</v>
      </c>
      <c r="D187" s="174" t="s">
        <v>809</v>
      </c>
      <c r="E187" s="174" t="s">
        <v>736</v>
      </c>
      <c r="F187" s="174" t="s">
        <v>519</v>
      </c>
      <c r="G187" s="174" t="s">
        <v>124</v>
      </c>
      <c r="H187" s="175">
        <v>46063.913194444445</v>
      </c>
      <c r="I187" s="174" t="s">
        <v>453</v>
      </c>
      <c r="J187" s="174" t="s">
        <v>475</v>
      </c>
      <c r="K187" s="174" t="s">
        <v>917</v>
      </c>
      <c r="L187" s="174" t="s">
        <v>441</v>
      </c>
      <c r="M187" s="174" t="s">
        <v>442</v>
      </c>
      <c r="N187" s="174" t="s">
        <v>914</v>
      </c>
      <c r="O187" s="174" t="s">
        <v>873</v>
      </c>
      <c r="AF187" s="174" t="s">
        <v>2670</v>
      </c>
      <c r="AG187" s="174" t="s">
        <v>2671</v>
      </c>
      <c r="AH187" s="174" t="s">
        <v>2667</v>
      </c>
      <c r="AI187" s="174" t="s">
        <v>2668</v>
      </c>
      <c r="AJ187" s="176" t="s">
        <v>2672</v>
      </c>
    </row>
    <row r="188" spans="1:36" ht="315">
      <c r="A188" s="174" t="s">
        <v>433</v>
      </c>
      <c r="B188" s="174" t="s">
        <v>944</v>
      </c>
      <c r="C188" s="174">
        <v>690954</v>
      </c>
      <c r="D188" s="174" t="s">
        <v>945</v>
      </c>
      <c r="E188" s="174" t="s">
        <v>736</v>
      </c>
      <c r="F188" s="174" t="s">
        <v>508</v>
      </c>
      <c r="G188" s="174" t="s">
        <v>124</v>
      </c>
      <c r="H188" s="175">
        <v>46063.78125</v>
      </c>
      <c r="I188" s="174" t="s">
        <v>482</v>
      </c>
      <c r="J188" s="174" t="s">
        <v>475</v>
      </c>
      <c r="K188" s="174" t="s">
        <v>880</v>
      </c>
      <c r="L188" s="174" t="s">
        <v>441</v>
      </c>
      <c r="M188" s="174" t="s">
        <v>442</v>
      </c>
      <c r="N188" s="174" t="s">
        <v>914</v>
      </c>
      <c r="O188" s="174" t="s">
        <v>873</v>
      </c>
      <c r="AF188" s="174" t="s">
        <v>2670</v>
      </c>
      <c r="AG188" s="174" t="s">
        <v>2671</v>
      </c>
      <c r="AH188" s="174" t="s">
        <v>2667</v>
      </c>
      <c r="AI188" s="174" t="s">
        <v>2668</v>
      </c>
      <c r="AJ188" s="176" t="s">
        <v>2672</v>
      </c>
    </row>
    <row r="189" spans="1:36" ht="315">
      <c r="A189" s="174" t="s">
        <v>433</v>
      </c>
      <c r="B189" s="174" t="s">
        <v>946</v>
      </c>
      <c r="C189" s="174">
        <v>691010</v>
      </c>
      <c r="D189" s="174" t="s">
        <v>947</v>
      </c>
      <c r="E189" s="174" t="s">
        <v>736</v>
      </c>
      <c r="F189" s="174" t="s">
        <v>783</v>
      </c>
      <c r="G189" s="174" t="s">
        <v>124</v>
      </c>
      <c r="H189" s="175">
        <v>46063.70416666667</v>
      </c>
      <c r="I189" s="174" t="s">
        <v>491</v>
      </c>
      <c r="J189" s="174" t="s">
        <v>475</v>
      </c>
      <c r="K189" s="174" t="s">
        <v>440</v>
      </c>
      <c r="L189" s="174" t="s">
        <v>441</v>
      </c>
      <c r="M189" s="174" t="s">
        <v>442</v>
      </c>
      <c r="N189" s="174" t="s">
        <v>914</v>
      </c>
      <c r="O189" s="174" t="s">
        <v>873</v>
      </c>
      <c r="AF189" s="174" t="s">
        <v>2670</v>
      </c>
      <c r="AG189" s="174" t="s">
        <v>2671</v>
      </c>
      <c r="AH189" s="174" t="s">
        <v>2667</v>
      </c>
      <c r="AI189" s="174" t="s">
        <v>2668</v>
      </c>
      <c r="AJ189" s="176" t="s">
        <v>2672</v>
      </c>
    </row>
    <row r="190" spans="1:36" ht="315">
      <c r="A190" s="174" t="s">
        <v>433</v>
      </c>
      <c r="B190" s="174" t="s">
        <v>948</v>
      </c>
      <c r="C190" s="174">
        <v>690905</v>
      </c>
      <c r="D190" s="174" t="s">
        <v>949</v>
      </c>
      <c r="E190" s="174" t="s">
        <v>736</v>
      </c>
      <c r="F190" s="174" t="s">
        <v>556</v>
      </c>
      <c r="G190" s="174" t="s">
        <v>124</v>
      </c>
      <c r="H190" s="175">
        <v>46063.636111111111</v>
      </c>
      <c r="I190" s="174" t="s">
        <v>482</v>
      </c>
      <c r="J190" s="174" t="s">
        <v>475</v>
      </c>
      <c r="K190" s="174" t="s">
        <v>726</v>
      </c>
      <c r="L190" s="174" t="s">
        <v>441</v>
      </c>
      <c r="M190" s="174" t="s">
        <v>442</v>
      </c>
      <c r="N190" s="174" t="s">
        <v>914</v>
      </c>
      <c r="O190" s="174" t="s">
        <v>873</v>
      </c>
      <c r="AF190" s="174" t="s">
        <v>2670</v>
      </c>
      <c r="AG190" s="174" t="s">
        <v>2671</v>
      </c>
      <c r="AH190" s="174" t="s">
        <v>2667</v>
      </c>
      <c r="AI190" s="174" t="s">
        <v>2668</v>
      </c>
      <c r="AJ190" s="176" t="s">
        <v>2672</v>
      </c>
    </row>
    <row r="191" spans="1:36" ht="315">
      <c r="A191" s="174" t="s">
        <v>433</v>
      </c>
      <c r="B191" s="174" t="s">
        <v>950</v>
      </c>
      <c r="C191" s="174">
        <v>689129</v>
      </c>
      <c r="D191" s="174" t="s">
        <v>878</v>
      </c>
      <c r="E191" s="174" t="s">
        <v>736</v>
      </c>
      <c r="F191" s="174" t="s">
        <v>559</v>
      </c>
      <c r="G191" s="174" t="s">
        <v>124</v>
      </c>
      <c r="H191" s="175">
        <v>46059.723611111112</v>
      </c>
      <c r="I191" s="174" t="s">
        <v>453</v>
      </c>
      <c r="J191" s="174" t="s">
        <v>475</v>
      </c>
      <c r="K191" s="174" t="s">
        <v>737</v>
      </c>
      <c r="L191" s="174" t="s">
        <v>738</v>
      </c>
      <c r="M191" s="174" t="s">
        <v>442</v>
      </c>
      <c r="N191" s="174" t="s">
        <v>914</v>
      </c>
      <c r="O191" s="174" t="s">
        <v>951</v>
      </c>
      <c r="AF191" s="174" t="s">
        <v>2670</v>
      </c>
      <c r="AG191" s="174" t="s">
        <v>2671</v>
      </c>
      <c r="AH191" s="174" t="s">
        <v>2667</v>
      </c>
      <c r="AI191" s="174" t="s">
        <v>2668</v>
      </c>
      <c r="AJ191" s="176" t="s">
        <v>2672</v>
      </c>
    </row>
    <row r="192" spans="1:36" ht="315">
      <c r="A192" s="174" t="s">
        <v>433</v>
      </c>
      <c r="B192" s="174" t="s">
        <v>952</v>
      </c>
      <c r="C192" s="174">
        <v>688946</v>
      </c>
      <c r="D192" s="174" t="s">
        <v>953</v>
      </c>
      <c r="E192" s="174" t="s">
        <v>467</v>
      </c>
      <c r="F192" s="174" t="s">
        <v>467</v>
      </c>
      <c r="G192" s="174" t="s">
        <v>304</v>
      </c>
      <c r="H192" s="175">
        <v>46059.722916666666</v>
      </c>
      <c r="I192" s="174" t="s">
        <v>453</v>
      </c>
      <c r="J192" s="174" t="s">
        <v>475</v>
      </c>
      <c r="AF192" s="174" t="s">
        <v>2670</v>
      </c>
      <c r="AG192" s="174" t="s">
        <v>2671</v>
      </c>
      <c r="AH192" s="174" t="s">
        <v>2667</v>
      </c>
      <c r="AI192" s="174" t="s">
        <v>2668</v>
      </c>
      <c r="AJ192" s="176" t="s">
        <v>2672</v>
      </c>
    </row>
    <row r="193" spans="1:36" ht="315">
      <c r="A193" s="174" t="s">
        <v>433</v>
      </c>
      <c r="B193" s="174" t="s">
        <v>954</v>
      </c>
      <c r="C193" s="174">
        <v>688936</v>
      </c>
      <c r="D193" s="174" t="s">
        <v>955</v>
      </c>
      <c r="E193" s="174" t="s">
        <v>736</v>
      </c>
      <c r="F193" s="174" t="s">
        <v>525</v>
      </c>
      <c r="G193" s="174" t="s">
        <v>124</v>
      </c>
      <c r="H193" s="175">
        <v>46059.674305555556</v>
      </c>
      <c r="I193" s="174" t="s">
        <v>453</v>
      </c>
      <c r="J193" s="174" t="s">
        <v>475</v>
      </c>
      <c r="K193" s="174" t="s">
        <v>738</v>
      </c>
      <c r="L193" s="174" t="s">
        <v>442</v>
      </c>
      <c r="M193" s="174" t="s">
        <v>956</v>
      </c>
      <c r="N193" s="174" t="s">
        <v>951</v>
      </c>
      <c r="O193" s="174" t="s">
        <v>784</v>
      </c>
      <c r="AF193" s="174" t="s">
        <v>2670</v>
      </c>
      <c r="AG193" s="174" t="s">
        <v>2671</v>
      </c>
      <c r="AH193" s="174" t="s">
        <v>2667</v>
      </c>
      <c r="AI193" s="174" t="s">
        <v>2668</v>
      </c>
      <c r="AJ193" s="176" t="s">
        <v>2672</v>
      </c>
    </row>
    <row r="194" spans="1:36" ht="315">
      <c r="A194" s="174" t="s">
        <v>433</v>
      </c>
      <c r="B194" s="174" t="s">
        <v>957</v>
      </c>
      <c r="C194" s="174">
        <v>689119</v>
      </c>
      <c r="D194" s="174" t="s">
        <v>958</v>
      </c>
      <c r="E194" s="174" t="s">
        <v>736</v>
      </c>
      <c r="F194" s="174" t="s">
        <v>559</v>
      </c>
      <c r="G194" s="174" t="s">
        <v>124</v>
      </c>
      <c r="H194" s="175">
        <v>46059.664583333331</v>
      </c>
      <c r="I194" s="174" t="s">
        <v>482</v>
      </c>
      <c r="J194" s="174" t="s">
        <v>475</v>
      </c>
      <c r="K194" s="174" t="s">
        <v>737</v>
      </c>
      <c r="L194" s="174" t="s">
        <v>738</v>
      </c>
      <c r="M194" s="174" t="s">
        <v>442</v>
      </c>
      <c r="N194" s="174" t="s">
        <v>956</v>
      </c>
      <c r="O194" s="174" t="s">
        <v>951</v>
      </c>
      <c r="AF194" s="174" t="s">
        <v>2670</v>
      </c>
      <c r="AG194" s="174" t="s">
        <v>2671</v>
      </c>
      <c r="AH194" s="174" t="s">
        <v>2667</v>
      </c>
      <c r="AI194" s="174" t="s">
        <v>2668</v>
      </c>
      <c r="AJ194" s="176" t="s">
        <v>2672</v>
      </c>
    </row>
    <row r="195" spans="1:36" ht="315">
      <c r="A195" s="174" t="s">
        <v>433</v>
      </c>
      <c r="B195" s="174" t="s">
        <v>959</v>
      </c>
      <c r="C195" s="174">
        <v>688929</v>
      </c>
      <c r="D195" s="174" t="s">
        <v>960</v>
      </c>
      <c r="E195" s="174" t="s">
        <v>961</v>
      </c>
      <c r="F195" s="174" t="s">
        <v>436</v>
      </c>
      <c r="G195" s="174" t="s">
        <v>299</v>
      </c>
      <c r="H195" s="175">
        <v>46059.657638888886</v>
      </c>
      <c r="I195" s="174" t="s">
        <v>491</v>
      </c>
      <c r="J195" s="174" t="s">
        <v>475</v>
      </c>
      <c r="K195" s="174" t="s">
        <v>738</v>
      </c>
      <c r="L195" s="174" t="s">
        <v>442</v>
      </c>
      <c r="M195" s="174" t="s">
        <v>956</v>
      </c>
      <c r="N195" s="174" t="s">
        <v>634</v>
      </c>
      <c r="O195" s="174" t="s">
        <v>460</v>
      </c>
      <c r="P195" s="174" t="s">
        <v>951</v>
      </c>
      <c r="Q195" s="174" t="s">
        <v>962</v>
      </c>
      <c r="R195" s="174" t="s">
        <v>756</v>
      </c>
      <c r="S195" s="174" t="s">
        <v>963</v>
      </c>
      <c r="AF195" s="174" t="s">
        <v>2670</v>
      </c>
      <c r="AG195" s="174" t="s">
        <v>2671</v>
      </c>
      <c r="AH195" s="174" t="s">
        <v>2667</v>
      </c>
      <c r="AI195" s="174" t="s">
        <v>2668</v>
      </c>
      <c r="AJ195" s="176" t="s">
        <v>2672</v>
      </c>
    </row>
    <row r="196" spans="1:36" ht="315">
      <c r="A196" s="174" t="s">
        <v>433</v>
      </c>
      <c r="B196" s="174" t="s">
        <v>964</v>
      </c>
      <c r="C196" s="174">
        <v>688909</v>
      </c>
      <c r="D196" s="174" t="s">
        <v>965</v>
      </c>
      <c r="E196" s="174" t="s">
        <v>736</v>
      </c>
      <c r="F196" s="174" t="s">
        <v>556</v>
      </c>
      <c r="G196" s="174" t="s">
        <v>124</v>
      </c>
      <c r="H196" s="175">
        <v>46059.60833333333</v>
      </c>
      <c r="I196" s="174" t="s">
        <v>482</v>
      </c>
      <c r="J196" s="174" t="s">
        <v>475</v>
      </c>
      <c r="K196" s="174" t="s">
        <v>737</v>
      </c>
      <c r="L196" s="174" t="s">
        <v>866</v>
      </c>
      <c r="M196" s="174" t="s">
        <v>738</v>
      </c>
      <c r="N196" s="174" t="s">
        <v>442</v>
      </c>
      <c r="O196" s="174" t="s">
        <v>956</v>
      </c>
      <c r="P196" s="174" t="s">
        <v>951</v>
      </c>
      <c r="AF196" s="174" t="s">
        <v>2670</v>
      </c>
      <c r="AG196" s="174" t="s">
        <v>2671</v>
      </c>
      <c r="AH196" s="174" t="s">
        <v>2667</v>
      </c>
      <c r="AI196" s="174" t="s">
        <v>2668</v>
      </c>
      <c r="AJ196" s="176" t="s">
        <v>2672</v>
      </c>
    </row>
    <row r="197" spans="1:36" ht="315">
      <c r="A197" s="174" t="s">
        <v>433</v>
      </c>
      <c r="B197" s="174" t="s">
        <v>966</v>
      </c>
      <c r="C197" s="174">
        <v>688767</v>
      </c>
      <c r="D197" s="174" t="s">
        <v>967</v>
      </c>
      <c r="E197" s="174" t="s">
        <v>736</v>
      </c>
      <c r="F197" s="174" t="s">
        <v>503</v>
      </c>
      <c r="G197" s="174" t="s">
        <v>124</v>
      </c>
      <c r="H197" s="175">
        <v>46059.593055555553</v>
      </c>
      <c r="I197" s="174" t="s">
        <v>482</v>
      </c>
      <c r="J197" s="174" t="s">
        <v>475</v>
      </c>
      <c r="K197" s="174" t="s">
        <v>737</v>
      </c>
      <c r="L197" s="174" t="s">
        <v>738</v>
      </c>
      <c r="M197" s="174" t="s">
        <v>442</v>
      </c>
      <c r="N197" s="174" t="s">
        <v>956</v>
      </c>
      <c r="O197" s="174" t="s">
        <v>951</v>
      </c>
      <c r="AF197" s="174" t="s">
        <v>2670</v>
      </c>
      <c r="AG197" s="174" t="s">
        <v>2671</v>
      </c>
      <c r="AH197" s="174" t="s">
        <v>2667</v>
      </c>
      <c r="AI197" s="174" t="s">
        <v>2668</v>
      </c>
      <c r="AJ197" s="176" t="s">
        <v>2672</v>
      </c>
    </row>
    <row r="198" spans="1:36" ht="315">
      <c r="A198" s="174" t="s">
        <v>433</v>
      </c>
      <c r="B198" s="174" t="s">
        <v>968</v>
      </c>
      <c r="C198" s="174">
        <v>688657</v>
      </c>
      <c r="D198" s="174" t="s">
        <v>885</v>
      </c>
      <c r="E198" s="174" t="s">
        <v>736</v>
      </c>
      <c r="F198" s="174" t="s">
        <v>559</v>
      </c>
      <c r="G198" s="174" t="s">
        <v>124</v>
      </c>
      <c r="H198" s="175">
        <v>46059.553472222222</v>
      </c>
      <c r="I198" s="174" t="s">
        <v>482</v>
      </c>
      <c r="J198" s="174" t="s">
        <v>475</v>
      </c>
      <c r="K198" s="174" t="s">
        <v>737</v>
      </c>
      <c r="L198" s="174" t="s">
        <v>738</v>
      </c>
      <c r="M198" s="174" t="s">
        <v>442</v>
      </c>
      <c r="N198" s="174" t="s">
        <v>956</v>
      </c>
      <c r="O198" s="174" t="s">
        <v>951</v>
      </c>
      <c r="AF198" s="174" t="s">
        <v>2670</v>
      </c>
      <c r="AG198" s="174" t="s">
        <v>2671</v>
      </c>
      <c r="AH198" s="174" t="s">
        <v>2667</v>
      </c>
      <c r="AI198" s="174" t="s">
        <v>2668</v>
      </c>
      <c r="AJ198" s="176" t="s">
        <v>2672</v>
      </c>
    </row>
    <row r="199" spans="1:36" ht="315">
      <c r="A199" s="174" t="s">
        <v>433</v>
      </c>
      <c r="B199" s="174" t="s">
        <v>969</v>
      </c>
      <c r="C199" s="174">
        <v>688596</v>
      </c>
      <c r="D199" s="174" t="s">
        <v>970</v>
      </c>
      <c r="E199" s="174" t="s">
        <v>736</v>
      </c>
      <c r="F199" s="174" t="s">
        <v>467</v>
      </c>
      <c r="G199" s="174" t="s">
        <v>124</v>
      </c>
      <c r="H199" s="175">
        <v>46059.543055555558</v>
      </c>
      <c r="I199" s="174" t="s">
        <v>453</v>
      </c>
      <c r="J199" s="174" t="s">
        <v>475</v>
      </c>
      <c r="K199" s="174" t="s">
        <v>737</v>
      </c>
      <c r="L199" s="174" t="s">
        <v>738</v>
      </c>
      <c r="M199" s="174" t="s">
        <v>442</v>
      </c>
      <c r="N199" s="174" t="s">
        <v>956</v>
      </c>
      <c r="O199" s="174" t="s">
        <v>951</v>
      </c>
      <c r="AF199" s="174" t="s">
        <v>2670</v>
      </c>
      <c r="AG199" s="174" t="s">
        <v>2671</v>
      </c>
      <c r="AH199" s="174" t="s">
        <v>2667</v>
      </c>
      <c r="AI199" s="174" t="s">
        <v>2668</v>
      </c>
      <c r="AJ199" s="176" t="s">
        <v>2672</v>
      </c>
    </row>
    <row r="200" spans="1:36" ht="315">
      <c r="A200" s="174" t="s">
        <v>433</v>
      </c>
      <c r="B200" s="174" t="s">
        <v>971</v>
      </c>
      <c r="C200" s="174">
        <v>688577</v>
      </c>
      <c r="D200" s="174" t="s">
        <v>972</v>
      </c>
      <c r="E200" s="174" t="s">
        <v>473</v>
      </c>
      <c r="F200" s="174" t="s">
        <v>503</v>
      </c>
      <c r="G200" s="174" t="s">
        <v>124</v>
      </c>
      <c r="H200" s="175">
        <v>46059.523611111108</v>
      </c>
      <c r="I200" s="174" t="s">
        <v>453</v>
      </c>
      <c r="J200" s="174" t="s">
        <v>475</v>
      </c>
      <c r="K200" s="174" t="s">
        <v>737</v>
      </c>
      <c r="L200" s="174" t="s">
        <v>738</v>
      </c>
      <c r="M200" s="174" t="s">
        <v>442</v>
      </c>
      <c r="N200" s="174" t="s">
        <v>956</v>
      </c>
      <c r="O200" s="174" t="s">
        <v>951</v>
      </c>
      <c r="AF200" s="174" t="s">
        <v>2670</v>
      </c>
      <c r="AG200" s="174" t="s">
        <v>2671</v>
      </c>
      <c r="AH200" s="174" t="s">
        <v>2667</v>
      </c>
      <c r="AI200" s="174" t="s">
        <v>2668</v>
      </c>
      <c r="AJ200" s="176" t="s">
        <v>2672</v>
      </c>
    </row>
    <row r="201" spans="1:36" ht="315">
      <c r="A201" s="174" t="s">
        <v>433</v>
      </c>
      <c r="B201" s="174" t="s">
        <v>973</v>
      </c>
      <c r="C201" s="174">
        <v>688552</v>
      </c>
      <c r="D201" s="174" t="s">
        <v>974</v>
      </c>
      <c r="E201" s="174" t="s">
        <v>736</v>
      </c>
      <c r="F201" s="174" t="s">
        <v>467</v>
      </c>
      <c r="G201" s="174" t="s">
        <v>124</v>
      </c>
      <c r="H201" s="175">
        <v>46059.500694444447</v>
      </c>
      <c r="I201" s="174" t="s">
        <v>453</v>
      </c>
      <c r="J201" s="174" t="s">
        <v>475</v>
      </c>
      <c r="K201" s="174" t="s">
        <v>737</v>
      </c>
      <c r="L201" s="174" t="s">
        <v>738</v>
      </c>
      <c r="M201" s="174" t="s">
        <v>442</v>
      </c>
      <c r="N201" s="174" t="s">
        <v>956</v>
      </c>
      <c r="O201" s="174" t="s">
        <v>951</v>
      </c>
      <c r="AF201" s="174" t="s">
        <v>2670</v>
      </c>
      <c r="AG201" s="174" t="s">
        <v>2671</v>
      </c>
      <c r="AH201" s="174" t="s">
        <v>2667</v>
      </c>
      <c r="AI201" s="174" t="s">
        <v>2668</v>
      </c>
      <c r="AJ201" s="176" t="s">
        <v>2672</v>
      </c>
    </row>
    <row r="202" spans="1:36" ht="315">
      <c r="A202" s="174" t="s">
        <v>433</v>
      </c>
      <c r="B202" s="174" t="s">
        <v>975</v>
      </c>
      <c r="C202" s="174">
        <v>688280</v>
      </c>
      <c r="D202" s="174" t="s">
        <v>976</v>
      </c>
      <c r="E202" s="174" t="s">
        <v>467</v>
      </c>
      <c r="F202" s="174" t="s">
        <v>467</v>
      </c>
      <c r="G202" s="174" t="s">
        <v>304</v>
      </c>
      <c r="H202" s="175">
        <v>46059.432638888888</v>
      </c>
      <c r="I202" s="174" t="s">
        <v>453</v>
      </c>
      <c r="J202" s="174" t="s">
        <v>475</v>
      </c>
      <c r="AF202" s="174" t="s">
        <v>2670</v>
      </c>
      <c r="AG202" s="174" t="s">
        <v>2671</v>
      </c>
      <c r="AH202" s="174" t="s">
        <v>2667</v>
      </c>
      <c r="AI202" s="174" t="s">
        <v>2668</v>
      </c>
      <c r="AJ202" s="176" t="s">
        <v>2672</v>
      </c>
    </row>
    <row r="203" spans="1:36" ht="315">
      <c r="A203" s="174" t="s">
        <v>433</v>
      </c>
      <c r="B203" s="174" t="s">
        <v>977</v>
      </c>
      <c r="C203" s="174">
        <v>688220</v>
      </c>
      <c r="D203" s="174" t="s">
        <v>890</v>
      </c>
      <c r="E203" s="174" t="s">
        <v>736</v>
      </c>
      <c r="F203" s="174" t="s">
        <v>519</v>
      </c>
      <c r="G203" s="174" t="s">
        <v>124</v>
      </c>
      <c r="H203" s="175">
        <v>46059.400694444441</v>
      </c>
      <c r="I203" s="174" t="s">
        <v>453</v>
      </c>
      <c r="J203" s="174" t="s">
        <v>475</v>
      </c>
      <c r="K203" s="174" t="s">
        <v>738</v>
      </c>
      <c r="L203" s="174" t="s">
        <v>442</v>
      </c>
      <c r="M203" s="174" t="s">
        <v>956</v>
      </c>
      <c r="N203" s="174" t="s">
        <v>951</v>
      </c>
      <c r="O203" s="174" t="s">
        <v>756</v>
      </c>
      <c r="AF203" s="174" t="s">
        <v>2670</v>
      </c>
      <c r="AG203" s="174" t="s">
        <v>2671</v>
      </c>
      <c r="AH203" s="174" t="s">
        <v>2667</v>
      </c>
      <c r="AI203" s="174" t="s">
        <v>2668</v>
      </c>
      <c r="AJ203" s="176" t="s">
        <v>2672</v>
      </c>
    </row>
    <row r="204" spans="1:36" ht="315">
      <c r="A204" s="174" t="s">
        <v>433</v>
      </c>
      <c r="B204" s="174" t="s">
        <v>978</v>
      </c>
      <c r="C204" s="174">
        <v>687894</v>
      </c>
      <c r="D204" s="174" t="s">
        <v>979</v>
      </c>
      <c r="E204" s="174" t="s">
        <v>736</v>
      </c>
      <c r="F204" s="174" t="s">
        <v>519</v>
      </c>
      <c r="G204" s="174" t="s">
        <v>124</v>
      </c>
      <c r="H204" s="175">
        <v>46059.002083333333</v>
      </c>
      <c r="I204" s="174" t="s">
        <v>482</v>
      </c>
      <c r="J204" s="174" t="s">
        <v>475</v>
      </c>
      <c r="K204" s="174" t="s">
        <v>738</v>
      </c>
      <c r="L204" s="174" t="s">
        <v>442</v>
      </c>
      <c r="M204" s="174" t="s">
        <v>956</v>
      </c>
      <c r="N204" s="174" t="s">
        <v>951</v>
      </c>
      <c r="O204" s="174" t="s">
        <v>756</v>
      </c>
      <c r="AF204" s="174" t="s">
        <v>2670</v>
      </c>
      <c r="AG204" s="174" t="s">
        <v>2671</v>
      </c>
      <c r="AH204" s="174" t="s">
        <v>2667</v>
      </c>
      <c r="AI204" s="174" t="s">
        <v>2668</v>
      </c>
      <c r="AJ204" s="176" t="s">
        <v>2672</v>
      </c>
    </row>
    <row r="205" spans="1:36" ht="315">
      <c r="A205" s="174" t="s">
        <v>433</v>
      </c>
      <c r="B205" s="174" t="s">
        <v>980</v>
      </c>
      <c r="C205" s="174">
        <v>687892</v>
      </c>
      <c r="D205" s="174" t="s">
        <v>981</v>
      </c>
      <c r="E205" s="174" t="s">
        <v>736</v>
      </c>
      <c r="F205" s="174" t="s">
        <v>519</v>
      </c>
      <c r="G205" s="174" t="s">
        <v>124</v>
      </c>
      <c r="H205" s="175">
        <v>46058.956250000003</v>
      </c>
      <c r="I205" s="174" t="s">
        <v>453</v>
      </c>
      <c r="J205" s="174" t="s">
        <v>475</v>
      </c>
      <c r="K205" s="174" t="s">
        <v>738</v>
      </c>
      <c r="L205" s="174" t="s">
        <v>442</v>
      </c>
      <c r="M205" s="174" t="s">
        <v>956</v>
      </c>
      <c r="N205" s="174" t="s">
        <v>951</v>
      </c>
      <c r="O205" s="174" t="s">
        <v>756</v>
      </c>
      <c r="AF205" s="174" t="s">
        <v>2670</v>
      </c>
      <c r="AG205" s="174" t="s">
        <v>2671</v>
      </c>
      <c r="AH205" s="174" t="s">
        <v>2667</v>
      </c>
      <c r="AI205" s="174" t="s">
        <v>2668</v>
      </c>
      <c r="AJ205" s="176" t="s">
        <v>2672</v>
      </c>
    </row>
    <row r="206" spans="1:36" ht="315">
      <c r="A206" s="174" t="s">
        <v>433</v>
      </c>
      <c r="B206" s="174" t="s">
        <v>982</v>
      </c>
      <c r="C206" s="174">
        <v>687886</v>
      </c>
      <c r="D206" s="174" t="s">
        <v>983</v>
      </c>
      <c r="E206" s="174" t="s">
        <v>984</v>
      </c>
      <c r="F206" s="174" t="s">
        <v>532</v>
      </c>
      <c r="G206" s="174" t="s">
        <v>124</v>
      </c>
      <c r="H206" s="175">
        <v>46058.77847222222</v>
      </c>
      <c r="I206" s="174" t="s">
        <v>453</v>
      </c>
      <c r="J206" s="174" t="s">
        <v>475</v>
      </c>
      <c r="K206" s="174" t="s">
        <v>737</v>
      </c>
      <c r="L206" s="174" t="s">
        <v>738</v>
      </c>
      <c r="M206" s="174" t="s">
        <v>442</v>
      </c>
      <c r="N206" s="174" t="s">
        <v>956</v>
      </c>
      <c r="O206" s="174" t="s">
        <v>951</v>
      </c>
      <c r="AF206" s="174" t="s">
        <v>2670</v>
      </c>
      <c r="AG206" s="174" t="s">
        <v>2671</v>
      </c>
      <c r="AH206" s="174" t="s">
        <v>2667</v>
      </c>
      <c r="AI206" s="174" t="s">
        <v>2668</v>
      </c>
      <c r="AJ206" s="176" t="s">
        <v>2672</v>
      </c>
    </row>
    <row r="207" spans="1:36" ht="315">
      <c r="A207" s="174" t="s">
        <v>433</v>
      </c>
      <c r="B207" s="174" t="s">
        <v>985</v>
      </c>
      <c r="C207" s="174">
        <v>687849</v>
      </c>
      <c r="D207" s="174" t="s">
        <v>986</v>
      </c>
      <c r="E207" s="174" t="s">
        <v>736</v>
      </c>
      <c r="F207" s="174" t="s">
        <v>783</v>
      </c>
      <c r="G207" s="174" t="s">
        <v>124</v>
      </c>
      <c r="H207" s="175">
        <v>46058.688194444447</v>
      </c>
      <c r="I207" s="174" t="s">
        <v>482</v>
      </c>
      <c r="J207" s="174" t="s">
        <v>475</v>
      </c>
      <c r="K207" s="174" t="s">
        <v>737</v>
      </c>
      <c r="L207" s="174" t="s">
        <v>738</v>
      </c>
      <c r="M207" s="174" t="s">
        <v>442</v>
      </c>
      <c r="N207" s="174" t="s">
        <v>956</v>
      </c>
      <c r="O207" s="174" t="s">
        <v>951</v>
      </c>
      <c r="AF207" s="174" t="s">
        <v>2670</v>
      </c>
      <c r="AG207" s="174" t="s">
        <v>2671</v>
      </c>
      <c r="AH207" s="174" t="s">
        <v>2667</v>
      </c>
      <c r="AI207" s="174" t="s">
        <v>2668</v>
      </c>
      <c r="AJ207" s="176" t="s">
        <v>2672</v>
      </c>
    </row>
    <row r="208" spans="1:36" ht="315">
      <c r="A208" s="174" t="s">
        <v>433</v>
      </c>
      <c r="B208" s="174" t="s">
        <v>987</v>
      </c>
      <c r="C208" s="174">
        <v>687752</v>
      </c>
      <c r="D208" s="174" t="s">
        <v>913</v>
      </c>
      <c r="E208" s="174" t="s">
        <v>736</v>
      </c>
      <c r="F208" s="174" t="s">
        <v>559</v>
      </c>
      <c r="G208" s="174" t="s">
        <v>124</v>
      </c>
      <c r="H208" s="175">
        <v>46058.643750000003</v>
      </c>
      <c r="I208" s="174" t="s">
        <v>453</v>
      </c>
      <c r="J208" s="174" t="s">
        <v>475</v>
      </c>
      <c r="K208" s="174" t="s">
        <v>737</v>
      </c>
      <c r="L208" s="174" t="s">
        <v>738</v>
      </c>
      <c r="M208" s="174" t="s">
        <v>442</v>
      </c>
      <c r="N208" s="174" t="s">
        <v>956</v>
      </c>
      <c r="O208" s="174" t="s">
        <v>951</v>
      </c>
      <c r="AF208" s="174" t="s">
        <v>2670</v>
      </c>
      <c r="AG208" s="174" t="s">
        <v>2671</v>
      </c>
      <c r="AH208" s="174" t="s">
        <v>2667</v>
      </c>
      <c r="AI208" s="174" t="s">
        <v>2668</v>
      </c>
      <c r="AJ208" s="176" t="s">
        <v>2672</v>
      </c>
    </row>
    <row r="209" spans="1:36" ht="315">
      <c r="A209" s="174" t="s">
        <v>433</v>
      </c>
      <c r="B209" s="174" t="s">
        <v>988</v>
      </c>
      <c r="C209" s="174">
        <v>687813</v>
      </c>
      <c r="D209" s="174" t="s">
        <v>989</v>
      </c>
      <c r="E209" s="174" t="s">
        <v>736</v>
      </c>
      <c r="F209" s="174" t="s">
        <v>556</v>
      </c>
      <c r="G209" s="174" t="s">
        <v>124</v>
      </c>
      <c r="H209" s="175">
        <v>46058.614583333336</v>
      </c>
      <c r="I209" s="174" t="s">
        <v>453</v>
      </c>
      <c r="J209" s="174" t="s">
        <v>475</v>
      </c>
      <c r="K209" s="174" t="s">
        <v>738</v>
      </c>
      <c r="L209" s="174" t="s">
        <v>442</v>
      </c>
      <c r="M209" s="174" t="s">
        <v>956</v>
      </c>
      <c r="N209" s="174" t="s">
        <v>951</v>
      </c>
      <c r="O209" s="174" t="s">
        <v>756</v>
      </c>
      <c r="AF209" s="174" t="s">
        <v>2670</v>
      </c>
      <c r="AG209" s="174" t="s">
        <v>2671</v>
      </c>
      <c r="AH209" s="174" t="s">
        <v>2667</v>
      </c>
      <c r="AI209" s="174" t="s">
        <v>2668</v>
      </c>
      <c r="AJ209" s="176" t="s">
        <v>2672</v>
      </c>
    </row>
    <row r="210" spans="1:36" ht="315">
      <c r="A210" s="174" t="s">
        <v>433</v>
      </c>
      <c r="B210" s="174" t="s">
        <v>990</v>
      </c>
      <c r="C210" s="174">
        <v>687350</v>
      </c>
      <c r="D210" s="174" t="s">
        <v>991</v>
      </c>
      <c r="E210" s="174" t="s">
        <v>736</v>
      </c>
      <c r="F210" s="174" t="s">
        <v>452</v>
      </c>
      <c r="G210" s="174" t="s">
        <v>124</v>
      </c>
      <c r="H210" s="175">
        <v>46058.503472222219</v>
      </c>
      <c r="I210" s="174" t="s">
        <v>453</v>
      </c>
      <c r="J210" s="174" t="s">
        <v>475</v>
      </c>
      <c r="K210" s="174" t="s">
        <v>738</v>
      </c>
      <c r="L210" s="174" t="s">
        <v>442</v>
      </c>
      <c r="M210" s="174" t="s">
        <v>956</v>
      </c>
      <c r="N210" s="174" t="s">
        <v>951</v>
      </c>
      <c r="O210" s="174" t="s">
        <v>756</v>
      </c>
      <c r="AF210" s="174" t="s">
        <v>2670</v>
      </c>
      <c r="AG210" s="174" t="s">
        <v>2671</v>
      </c>
      <c r="AH210" s="174" t="s">
        <v>2667</v>
      </c>
      <c r="AI210" s="174" t="s">
        <v>2668</v>
      </c>
      <c r="AJ210" s="176" t="s">
        <v>2672</v>
      </c>
    </row>
    <row r="211" spans="1:36" ht="315">
      <c r="A211" s="174" t="s">
        <v>433</v>
      </c>
      <c r="B211" s="174" t="s">
        <v>992</v>
      </c>
      <c r="C211" s="174">
        <v>686905</v>
      </c>
      <c r="D211" s="174" t="s">
        <v>741</v>
      </c>
      <c r="E211" s="174" t="s">
        <v>736</v>
      </c>
      <c r="F211" s="174" t="s">
        <v>559</v>
      </c>
      <c r="G211" s="174" t="s">
        <v>124</v>
      </c>
      <c r="H211" s="175">
        <v>46057.879166666666</v>
      </c>
      <c r="I211" s="174" t="s">
        <v>482</v>
      </c>
      <c r="J211" s="174" t="s">
        <v>475</v>
      </c>
      <c r="K211" s="174" t="s">
        <v>737</v>
      </c>
      <c r="L211" s="174" t="s">
        <v>738</v>
      </c>
      <c r="M211" s="174" t="s">
        <v>442</v>
      </c>
      <c r="N211" s="174" t="s">
        <v>956</v>
      </c>
      <c r="O211" s="174" t="s">
        <v>951</v>
      </c>
      <c r="AF211" s="174" t="s">
        <v>2670</v>
      </c>
      <c r="AG211" s="174" t="s">
        <v>2671</v>
      </c>
      <c r="AH211" s="174" t="s">
        <v>2667</v>
      </c>
      <c r="AI211" s="174" t="s">
        <v>2668</v>
      </c>
      <c r="AJ211" s="176" t="s">
        <v>2672</v>
      </c>
    </row>
    <row r="212" spans="1:36" ht="315">
      <c r="A212" s="174" t="s">
        <v>433</v>
      </c>
      <c r="B212" s="174" t="s">
        <v>993</v>
      </c>
      <c r="C212" s="174">
        <v>686903</v>
      </c>
      <c r="D212" s="174" t="s">
        <v>872</v>
      </c>
      <c r="E212" s="174" t="s">
        <v>736</v>
      </c>
      <c r="F212" s="174" t="s">
        <v>559</v>
      </c>
      <c r="G212" s="174" t="s">
        <v>124</v>
      </c>
      <c r="H212" s="175">
        <v>46057.824999999997</v>
      </c>
      <c r="I212" s="174" t="s">
        <v>453</v>
      </c>
      <c r="J212" s="174" t="s">
        <v>475</v>
      </c>
      <c r="K212" s="174" t="s">
        <v>737</v>
      </c>
      <c r="L212" s="174" t="s">
        <v>738</v>
      </c>
      <c r="M212" s="174" t="s">
        <v>442</v>
      </c>
      <c r="N212" s="174" t="s">
        <v>956</v>
      </c>
      <c r="O212" s="174" t="s">
        <v>951</v>
      </c>
      <c r="AF212" s="174" t="s">
        <v>2670</v>
      </c>
      <c r="AG212" s="174" t="s">
        <v>2671</v>
      </c>
      <c r="AH212" s="174" t="s">
        <v>2667</v>
      </c>
      <c r="AI212" s="174" t="s">
        <v>2668</v>
      </c>
      <c r="AJ212" s="176" t="s">
        <v>2672</v>
      </c>
    </row>
    <row r="213" spans="1:36" ht="315">
      <c r="A213" s="174" t="s">
        <v>433</v>
      </c>
      <c r="B213" s="174" t="s">
        <v>994</v>
      </c>
      <c r="C213" s="174">
        <v>686698</v>
      </c>
      <c r="D213" s="174" t="s">
        <v>995</v>
      </c>
      <c r="E213" s="174" t="s">
        <v>736</v>
      </c>
      <c r="F213" s="174" t="s">
        <v>783</v>
      </c>
      <c r="G213" s="174" t="s">
        <v>124</v>
      </c>
      <c r="H213" s="175">
        <v>46057.645833333336</v>
      </c>
      <c r="I213" s="174" t="s">
        <v>453</v>
      </c>
      <c r="J213" s="174" t="s">
        <v>475</v>
      </c>
      <c r="K213" s="174" t="s">
        <v>737</v>
      </c>
      <c r="L213" s="174" t="s">
        <v>738</v>
      </c>
      <c r="M213" s="174" t="s">
        <v>442</v>
      </c>
      <c r="N213" s="174" t="s">
        <v>956</v>
      </c>
      <c r="O213" s="174" t="s">
        <v>951</v>
      </c>
      <c r="AF213" s="174" t="s">
        <v>2670</v>
      </c>
      <c r="AG213" s="174" t="s">
        <v>2671</v>
      </c>
      <c r="AH213" s="174" t="s">
        <v>2667</v>
      </c>
      <c r="AI213" s="174" t="s">
        <v>2668</v>
      </c>
      <c r="AJ213" s="176" t="s">
        <v>2672</v>
      </c>
    </row>
    <row r="214" spans="1:36" ht="315">
      <c r="A214" s="174" t="s">
        <v>433</v>
      </c>
      <c r="B214" s="174" t="s">
        <v>996</v>
      </c>
      <c r="C214" s="174">
        <v>685707</v>
      </c>
      <c r="D214" s="174" t="s">
        <v>997</v>
      </c>
      <c r="E214" s="174" t="s">
        <v>736</v>
      </c>
      <c r="F214" s="174" t="s">
        <v>559</v>
      </c>
      <c r="G214" s="174" t="s">
        <v>124</v>
      </c>
      <c r="H214" s="175">
        <v>46056.716666666667</v>
      </c>
      <c r="I214" s="174" t="s">
        <v>482</v>
      </c>
      <c r="J214" s="174" t="s">
        <v>475</v>
      </c>
      <c r="K214" s="174" t="s">
        <v>737</v>
      </c>
      <c r="L214" s="174" t="s">
        <v>738</v>
      </c>
      <c r="M214" s="174" t="s">
        <v>442</v>
      </c>
      <c r="N214" s="174" t="s">
        <v>956</v>
      </c>
      <c r="O214" s="174" t="s">
        <v>951</v>
      </c>
      <c r="AF214" s="174" t="s">
        <v>2670</v>
      </c>
      <c r="AG214" s="174" t="s">
        <v>2671</v>
      </c>
      <c r="AH214" s="174" t="s">
        <v>2667</v>
      </c>
      <c r="AI214" s="174" t="s">
        <v>2668</v>
      </c>
      <c r="AJ214" s="176" t="s">
        <v>2672</v>
      </c>
    </row>
    <row r="215" spans="1:36" ht="315">
      <c r="A215" s="174" t="s">
        <v>433</v>
      </c>
      <c r="B215" s="174" t="s">
        <v>998</v>
      </c>
      <c r="C215" s="174">
        <v>685667</v>
      </c>
      <c r="D215" s="174" t="s">
        <v>999</v>
      </c>
      <c r="E215" s="174" t="s">
        <v>736</v>
      </c>
      <c r="F215" s="174" t="s">
        <v>556</v>
      </c>
      <c r="G215" s="174" t="s">
        <v>124</v>
      </c>
      <c r="H215" s="175">
        <v>46056.679166666669</v>
      </c>
      <c r="I215" s="174" t="s">
        <v>491</v>
      </c>
      <c r="J215" s="174" t="s">
        <v>475</v>
      </c>
      <c r="K215" s="174" t="s">
        <v>737</v>
      </c>
      <c r="L215" s="174" t="s">
        <v>738</v>
      </c>
      <c r="M215" s="174" t="s">
        <v>442</v>
      </c>
      <c r="N215" s="174" t="s">
        <v>956</v>
      </c>
      <c r="O215" s="174" t="s">
        <v>460</v>
      </c>
      <c r="P215" s="174" t="s">
        <v>951</v>
      </c>
      <c r="AF215" s="174" t="s">
        <v>2670</v>
      </c>
      <c r="AG215" s="174" t="s">
        <v>2671</v>
      </c>
      <c r="AH215" s="174" t="s">
        <v>2667</v>
      </c>
      <c r="AI215" s="174" t="s">
        <v>2668</v>
      </c>
      <c r="AJ215" s="176" t="s">
        <v>2672</v>
      </c>
    </row>
    <row r="216" spans="1:36" ht="315">
      <c r="A216" s="174" t="s">
        <v>433</v>
      </c>
      <c r="B216" s="174" t="s">
        <v>1000</v>
      </c>
      <c r="C216" s="174">
        <v>685571</v>
      </c>
      <c r="D216" s="174" t="s">
        <v>882</v>
      </c>
      <c r="E216" s="174" t="s">
        <v>736</v>
      </c>
      <c r="F216" s="174" t="s">
        <v>559</v>
      </c>
      <c r="G216" s="174" t="s">
        <v>124</v>
      </c>
      <c r="H216" s="175">
        <v>46056.615277777775</v>
      </c>
      <c r="I216" s="174" t="s">
        <v>453</v>
      </c>
      <c r="J216" s="174" t="s">
        <v>475</v>
      </c>
      <c r="K216" s="174" t="s">
        <v>737</v>
      </c>
      <c r="L216" s="174" t="s">
        <v>738</v>
      </c>
      <c r="M216" s="174" t="s">
        <v>442</v>
      </c>
      <c r="N216" s="174" t="s">
        <v>956</v>
      </c>
      <c r="O216" s="174" t="s">
        <v>951</v>
      </c>
      <c r="AF216" s="174" t="s">
        <v>2670</v>
      </c>
      <c r="AG216" s="174" t="s">
        <v>2671</v>
      </c>
      <c r="AH216" s="174" t="s">
        <v>2667</v>
      </c>
      <c r="AI216" s="174" t="s">
        <v>2668</v>
      </c>
      <c r="AJ216" s="176" t="s">
        <v>2672</v>
      </c>
    </row>
    <row r="217" spans="1:36" ht="315">
      <c r="A217" s="174" t="s">
        <v>433</v>
      </c>
      <c r="B217" s="174" t="s">
        <v>1001</v>
      </c>
      <c r="C217" s="174">
        <v>685463</v>
      </c>
      <c r="D217" s="174" t="s">
        <v>1002</v>
      </c>
      <c r="E217" s="174" t="s">
        <v>736</v>
      </c>
      <c r="F217" s="174" t="s">
        <v>496</v>
      </c>
      <c r="G217" s="174" t="s">
        <v>124</v>
      </c>
      <c r="H217" s="175">
        <v>46056.561805555553</v>
      </c>
      <c r="I217" s="174" t="s">
        <v>453</v>
      </c>
      <c r="J217" s="174" t="s">
        <v>475</v>
      </c>
      <c r="K217" s="174" t="s">
        <v>737</v>
      </c>
      <c r="L217" s="174" t="s">
        <v>738</v>
      </c>
      <c r="M217" s="174" t="s">
        <v>442</v>
      </c>
      <c r="N217" s="174" t="s">
        <v>956</v>
      </c>
      <c r="O217" s="174" t="s">
        <v>951</v>
      </c>
      <c r="AF217" s="174" t="s">
        <v>2670</v>
      </c>
      <c r="AG217" s="174" t="s">
        <v>2671</v>
      </c>
      <c r="AH217" s="174" t="s">
        <v>2667</v>
      </c>
      <c r="AI217" s="174" t="s">
        <v>2668</v>
      </c>
      <c r="AJ217" s="176" t="s">
        <v>2672</v>
      </c>
    </row>
    <row r="218" spans="1:36" ht="315">
      <c r="A218" s="174" t="s">
        <v>433</v>
      </c>
      <c r="B218" s="174" t="s">
        <v>1003</v>
      </c>
      <c r="C218" s="174">
        <v>673595</v>
      </c>
      <c r="D218" s="174" t="s">
        <v>1004</v>
      </c>
      <c r="E218" s="174" t="s">
        <v>736</v>
      </c>
      <c r="F218" s="174" t="s">
        <v>467</v>
      </c>
      <c r="G218" s="174" t="s">
        <v>124</v>
      </c>
      <c r="H218" s="175">
        <v>46038.711111111108</v>
      </c>
      <c r="I218" s="174" t="s">
        <v>453</v>
      </c>
      <c r="J218" s="174" t="s">
        <v>1005</v>
      </c>
      <c r="K218" s="174" t="s">
        <v>440</v>
      </c>
      <c r="L218" s="174" t="s">
        <v>441</v>
      </c>
      <c r="M218" s="174" t="s">
        <v>442</v>
      </c>
      <c r="N218" s="174" t="s">
        <v>443</v>
      </c>
      <c r="O218" s="174" t="s">
        <v>448</v>
      </c>
      <c r="AF218" s="174" t="s">
        <v>2670</v>
      </c>
      <c r="AG218" s="174" t="s">
        <v>2671</v>
      </c>
      <c r="AH218" s="174" t="s">
        <v>2667</v>
      </c>
      <c r="AI218" s="174" t="s">
        <v>2668</v>
      </c>
      <c r="AJ218" s="176" t="s">
        <v>2672</v>
      </c>
    </row>
    <row r="219" spans="1:36" ht="315">
      <c r="A219" s="174" t="s">
        <v>433</v>
      </c>
      <c r="B219" s="174" t="s">
        <v>1006</v>
      </c>
      <c r="C219" s="174">
        <v>673653</v>
      </c>
      <c r="D219" s="174" t="s">
        <v>1007</v>
      </c>
      <c r="E219" s="174" t="s">
        <v>559</v>
      </c>
      <c r="F219" s="174" t="s">
        <v>559</v>
      </c>
      <c r="G219" s="174" t="s">
        <v>304</v>
      </c>
      <c r="H219" s="175">
        <v>46038.685416666667</v>
      </c>
      <c r="I219" s="174" t="s">
        <v>453</v>
      </c>
      <c r="J219" s="174" t="s">
        <v>475</v>
      </c>
      <c r="K219" s="174" t="s">
        <v>726</v>
      </c>
      <c r="L219" s="174" t="s">
        <v>441</v>
      </c>
      <c r="M219" s="174" t="s">
        <v>442</v>
      </c>
      <c r="N219" s="174" t="s">
        <v>443</v>
      </c>
      <c r="O219" s="174" t="s">
        <v>1008</v>
      </c>
      <c r="P219" s="174" t="s">
        <v>485</v>
      </c>
      <c r="Q219" s="174" t="s">
        <v>1009</v>
      </c>
      <c r="R219" s="174" t="s">
        <v>1010</v>
      </c>
      <c r="S219" s="174" t="s">
        <v>448</v>
      </c>
      <c r="AF219" s="174" t="s">
        <v>2670</v>
      </c>
      <c r="AG219" s="174" t="s">
        <v>2671</v>
      </c>
      <c r="AH219" s="174" t="s">
        <v>2667</v>
      </c>
      <c r="AI219" s="174" t="s">
        <v>2668</v>
      </c>
      <c r="AJ219" s="176" t="s">
        <v>2672</v>
      </c>
    </row>
    <row r="220" spans="1:36" ht="315">
      <c r="A220" s="174" t="s">
        <v>433</v>
      </c>
      <c r="B220" s="174" t="s">
        <v>1011</v>
      </c>
      <c r="C220" s="174">
        <v>673600</v>
      </c>
      <c r="D220" s="174" t="s">
        <v>1012</v>
      </c>
      <c r="E220" s="174" t="s">
        <v>736</v>
      </c>
      <c r="F220" s="174" t="s">
        <v>559</v>
      </c>
      <c r="G220" s="174" t="s">
        <v>124</v>
      </c>
      <c r="H220" s="175">
        <v>46038.584027777775</v>
      </c>
      <c r="I220" s="174" t="s">
        <v>482</v>
      </c>
      <c r="J220" s="174" t="s">
        <v>475</v>
      </c>
      <c r="K220" s="174" t="s">
        <v>726</v>
      </c>
      <c r="L220" s="174" t="s">
        <v>441</v>
      </c>
      <c r="M220" s="174" t="s">
        <v>442</v>
      </c>
      <c r="N220" s="174" t="s">
        <v>443</v>
      </c>
      <c r="O220" s="174" t="s">
        <v>448</v>
      </c>
      <c r="AF220" s="174" t="s">
        <v>2670</v>
      </c>
      <c r="AG220" s="174" t="s">
        <v>2671</v>
      </c>
      <c r="AH220" s="174" t="s">
        <v>2667</v>
      </c>
      <c r="AI220" s="174" t="s">
        <v>2668</v>
      </c>
      <c r="AJ220" s="176" t="s">
        <v>2672</v>
      </c>
    </row>
    <row r="221" spans="1:36" ht="315">
      <c r="A221" s="174" t="s">
        <v>433</v>
      </c>
      <c r="B221" s="174" t="s">
        <v>1013</v>
      </c>
      <c r="C221" s="174">
        <v>673376</v>
      </c>
      <c r="D221" s="174" t="s">
        <v>1014</v>
      </c>
      <c r="E221" s="174" t="s">
        <v>736</v>
      </c>
      <c r="F221" s="174" t="s">
        <v>519</v>
      </c>
      <c r="G221" s="174" t="s">
        <v>124</v>
      </c>
      <c r="H221" s="175">
        <v>46038.564583333333</v>
      </c>
      <c r="I221" s="174" t="s">
        <v>453</v>
      </c>
      <c r="J221" s="174" t="s">
        <v>475</v>
      </c>
      <c r="K221" s="174" t="s">
        <v>440</v>
      </c>
      <c r="L221" s="174" t="s">
        <v>441</v>
      </c>
      <c r="M221" s="174" t="s">
        <v>442</v>
      </c>
      <c r="N221" s="174" t="s">
        <v>443</v>
      </c>
      <c r="O221" s="174" t="s">
        <v>448</v>
      </c>
      <c r="AF221" s="174" t="s">
        <v>2670</v>
      </c>
      <c r="AG221" s="174" t="s">
        <v>2671</v>
      </c>
      <c r="AH221" s="174" t="s">
        <v>2667</v>
      </c>
      <c r="AI221" s="174" t="s">
        <v>2668</v>
      </c>
      <c r="AJ221" s="176" t="s">
        <v>2672</v>
      </c>
    </row>
    <row r="222" spans="1:36" ht="315">
      <c r="A222" s="174" t="s">
        <v>433</v>
      </c>
      <c r="B222" s="174" t="s">
        <v>1015</v>
      </c>
      <c r="C222" s="174">
        <v>673366</v>
      </c>
      <c r="D222" s="174" t="s">
        <v>1016</v>
      </c>
      <c r="E222" s="174" t="s">
        <v>736</v>
      </c>
      <c r="F222" s="174" t="s">
        <v>645</v>
      </c>
      <c r="G222" s="174" t="s">
        <v>124</v>
      </c>
      <c r="H222" s="175">
        <v>46038.546527777777</v>
      </c>
      <c r="I222" s="174" t="s">
        <v>482</v>
      </c>
      <c r="J222" s="174" t="s">
        <v>475</v>
      </c>
      <c r="K222" s="174" t="s">
        <v>726</v>
      </c>
      <c r="L222" s="174" t="s">
        <v>894</v>
      </c>
      <c r="M222" s="174" t="s">
        <v>441</v>
      </c>
      <c r="N222" s="174" t="s">
        <v>442</v>
      </c>
      <c r="O222" s="174" t="s">
        <v>443</v>
      </c>
      <c r="P222" s="174" t="s">
        <v>448</v>
      </c>
      <c r="AF222" s="174" t="s">
        <v>2670</v>
      </c>
      <c r="AG222" s="174" t="s">
        <v>2671</v>
      </c>
      <c r="AH222" s="174" t="s">
        <v>2667</v>
      </c>
      <c r="AI222" s="174" t="s">
        <v>2668</v>
      </c>
      <c r="AJ222" s="176" t="s">
        <v>2672</v>
      </c>
    </row>
    <row r="223" spans="1:36" ht="315">
      <c r="A223" s="174" t="s">
        <v>433</v>
      </c>
      <c r="B223" s="174" t="s">
        <v>1017</v>
      </c>
      <c r="C223" s="174">
        <v>673353</v>
      </c>
      <c r="D223" s="174" t="s">
        <v>1018</v>
      </c>
      <c r="E223" s="174" t="s">
        <v>736</v>
      </c>
      <c r="F223" s="174" t="s">
        <v>474</v>
      </c>
      <c r="G223" s="174" t="s">
        <v>124</v>
      </c>
      <c r="H223" s="175">
        <v>46038.530555555553</v>
      </c>
      <c r="I223" s="174" t="s">
        <v>482</v>
      </c>
      <c r="J223" s="174" t="s">
        <v>475</v>
      </c>
      <c r="K223" s="174" t="s">
        <v>440</v>
      </c>
      <c r="L223" s="174" t="s">
        <v>894</v>
      </c>
      <c r="M223" s="174" t="s">
        <v>441</v>
      </c>
      <c r="N223" s="174" t="s">
        <v>442</v>
      </c>
      <c r="O223" s="174" t="s">
        <v>443</v>
      </c>
      <c r="P223" s="174" t="s">
        <v>448</v>
      </c>
      <c r="AF223" s="174" t="s">
        <v>2670</v>
      </c>
      <c r="AG223" s="174" t="s">
        <v>2671</v>
      </c>
      <c r="AH223" s="174" t="s">
        <v>2667</v>
      </c>
      <c r="AI223" s="174" t="s">
        <v>2668</v>
      </c>
      <c r="AJ223" s="176" t="s">
        <v>2672</v>
      </c>
    </row>
    <row r="224" spans="1:36" ht="315">
      <c r="A224" s="174" t="s">
        <v>433</v>
      </c>
      <c r="B224" s="174" t="s">
        <v>1019</v>
      </c>
      <c r="C224" s="174">
        <v>673261</v>
      </c>
      <c r="D224" s="174" t="s">
        <v>1020</v>
      </c>
      <c r="E224" s="174" t="s">
        <v>736</v>
      </c>
      <c r="F224" s="174" t="s">
        <v>467</v>
      </c>
      <c r="G224" s="174" t="s">
        <v>124</v>
      </c>
      <c r="H224" s="175">
        <v>46038.454861111109</v>
      </c>
      <c r="I224" s="174" t="s">
        <v>482</v>
      </c>
      <c r="J224" s="174" t="s">
        <v>475</v>
      </c>
      <c r="K224" s="174" t="s">
        <v>440</v>
      </c>
      <c r="L224" s="174" t="s">
        <v>441</v>
      </c>
      <c r="M224" s="174" t="s">
        <v>442</v>
      </c>
      <c r="N224" s="174" t="s">
        <v>443</v>
      </c>
      <c r="O224" s="174" t="s">
        <v>448</v>
      </c>
      <c r="AF224" s="174" t="s">
        <v>2670</v>
      </c>
      <c r="AG224" s="174" t="s">
        <v>2671</v>
      </c>
      <c r="AH224" s="174" t="s">
        <v>2667</v>
      </c>
      <c r="AI224" s="174" t="s">
        <v>2668</v>
      </c>
      <c r="AJ224" s="176" t="s">
        <v>2672</v>
      </c>
    </row>
    <row r="225" spans="1:36" ht="315">
      <c r="A225" s="174" t="s">
        <v>433</v>
      </c>
      <c r="B225" s="174" t="s">
        <v>1021</v>
      </c>
      <c r="C225" s="174">
        <v>672954</v>
      </c>
      <c r="D225" s="174" t="s">
        <v>1022</v>
      </c>
      <c r="E225" s="174" t="s">
        <v>736</v>
      </c>
      <c r="F225" s="174" t="s">
        <v>519</v>
      </c>
      <c r="G225" s="174" t="s">
        <v>124</v>
      </c>
      <c r="H225" s="175">
        <v>46037.880555555559</v>
      </c>
      <c r="I225" s="174" t="s">
        <v>453</v>
      </c>
      <c r="J225" s="174" t="s">
        <v>475</v>
      </c>
      <c r="K225" s="174" t="s">
        <v>440</v>
      </c>
      <c r="L225" s="174" t="s">
        <v>441</v>
      </c>
      <c r="M225" s="174" t="s">
        <v>442</v>
      </c>
      <c r="N225" s="174" t="s">
        <v>443</v>
      </c>
      <c r="O225" s="174" t="s">
        <v>448</v>
      </c>
      <c r="AF225" s="174" t="s">
        <v>2670</v>
      </c>
      <c r="AG225" s="174" t="s">
        <v>2671</v>
      </c>
      <c r="AH225" s="174" t="s">
        <v>2667</v>
      </c>
      <c r="AI225" s="174" t="s">
        <v>2668</v>
      </c>
      <c r="AJ225" s="176" t="s">
        <v>2672</v>
      </c>
    </row>
    <row r="226" spans="1:36" ht="315">
      <c r="A226" s="174" t="s">
        <v>433</v>
      </c>
      <c r="B226" s="174" t="s">
        <v>1023</v>
      </c>
      <c r="C226" s="174">
        <v>672953</v>
      </c>
      <c r="D226" s="174" t="s">
        <v>610</v>
      </c>
      <c r="E226" s="174" t="s">
        <v>736</v>
      </c>
      <c r="F226" s="174" t="s">
        <v>519</v>
      </c>
      <c r="G226" s="174" t="s">
        <v>124</v>
      </c>
      <c r="H226" s="175">
        <v>46037.8125</v>
      </c>
      <c r="I226" s="174" t="s">
        <v>453</v>
      </c>
      <c r="J226" s="174" t="s">
        <v>475</v>
      </c>
      <c r="K226" s="174" t="s">
        <v>440</v>
      </c>
      <c r="L226" s="174" t="s">
        <v>441</v>
      </c>
      <c r="M226" s="174" t="s">
        <v>442</v>
      </c>
      <c r="N226" s="174" t="s">
        <v>443</v>
      </c>
      <c r="O226" s="174" t="s">
        <v>448</v>
      </c>
      <c r="AF226" s="174" t="s">
        <v>2670</v>
      </c>
      <c r="AG226" s="174" t="s">
        <v>2671</v>
      </c>
      <c r="AH226" s="174" t="s">
        <v>2667</v>
      </c>
      <c r="AI226" s="174" t="s">
        <v>2668</v>
      </c>
      <c r="AJ226" s="176" t="s">
        <v>2672</v>
      </c>
    </row>
    <row r="227" spans="1:36" ht="315">
      <c r="A227" s="174" t="s">
        <v>433</v>
      </c>
      <c r="B227" s="174" t="s">
        <v>1024</v>
      </c>
      <c r="C227" s="174">
        <v>673003</v>
      </c>
      <c r="D227" s="174" t="s">
        <v>1025</v>
      </c>
      <c r="E227" s="174" t="s">
        <v>1026</v>
      </c>
      <c r="F227" s="174" t="s">
        <v>467</v>
      </c>
      <c r="G227" s="174" t="s">
        <v>299</v>
      </c>
      <c r="H227" s="175">
        <v>46037.803472222222</v>
      </c>
      <c r="I227" s="174" t="s">
        <v>491</v>
      </c>
      <c r="J227" s="174" t="s">
        <v>475</v>
      </c>
      <c r="K227" s="174" t="s">
        <v>439</v>
      </c>
      <c r="L227" s="174" t="s">
        <v>440</v>
      </c>
      <c r="M227" s="174" t="s">
        <v>441</v>
      </c>
      <c r="N227" s="174" t="s">
        <v>442</v>
      </c>
      <c r="O227" s="174" t="s">
        <v>443</v>
      </c>
      <c r="P227" s="174" t="s">
        <v>930</v>
      </c>
      <c r="Q227" s="174" t="s">
        <v>446</v>
      </c>
      <c r="R227" s="174" t="s">
        <v>599</v>
      </c>
      <c r="S227" s="174" t="s">
        <v>460</v>
      </c>
      <c r="T227" s="174" t="s">
        <v>1027</v>
      </c>
      <c r="U227" s="174" t="s">
        <v>448</v>
      </c>
      <c r="V227" s="174" t="s">
        <v>1028</v>
      </c>
      <c r="AF227" s="174" t="s">
        <v>2670</v>
      </c>
      <c r="AG227" s="174" t="s">
        <v>2671</v>
      </c>
      <c r="AH227" s="174" t="s">
        <v>2667</v>
      </c>
      <c r="AI227" s="174" t="s">
        <v>2668</v>
      </c>
      <c r="AJ227" s="176" t="s">
        <v>2672</v>
      </c>
    </row>
    <row r="228" spans="1:36" ht="315">
      <c r="A228" s="174" t="s">
        <v>433</v>
      </c>
      <c r="B228" s="174" t="s">
        <v>1029</v>
      </c>
      <c r="C228" s="174">
        <v>672951</v>
      </c>
      <c r="D228" s="174" t="s">
        <v>1030</v>
      </c>
      <c r="E228" s="174" t="s">
        <v>736</v>
      </c>
      <c r="F228" s="174" t="s">
        <v>474</v>
      </c>
      <c r="G228" s="174" t="s">
        <v>124</v>
      </c>
      <c r="H228" s="175">
        <v>46037.773611111108</v>
      </c>
      <c r="I228" s="174" t="s">
        <v>482</v>
      </c>
      <c r="J228" s="174" t="s">
        <v>475</v>
      </c>
      <c r="K228" s="174" t="s">
        <v>440</v>
      </c>
      <c r="L228" s="174" t="s">
        <v>894</v>
      </c>
      <c r="M228" s="174" t="s">
        <v>441</v>
      </c>
      <c r="N228" s="174" t="s">
        <v>442</v>
      </c>
      <c r="O228" s="174" t="s">
        <v>443</v>
      </c>
      <c r="P228" s="174" t="s">
        <v>448</v>
      </c>
      <c r="AF228" s="174" t="s">
        <v>2670</v>
      </c>
      <c r="AG228" s="174" t="s">
        <v>2671</v>
      </c>
      <c r="AH228" s="174" t="s">
        <v>2667</v>
      </c>
      <c r="AI228" s="174" t="s">
        <v>2668</v>
      </c>
      <c r="AJ228" s="176" t="s">
        <v>2672</v>
      </c>
    </row>
    <row r="229" spans="1:36" ht="315">
      <c r="A229" s="174" t="s">
        <v>433</v>
      </c>
      <c r="B229" s="174" t="s">
        <v>1031</v>
      </c>
      <c r="C229" s="174">
        <v>673002</v>
      </c>
      <c r="D229" s="174" t="s">
        <v>1032</v>
      </c>
      <c r="E229" s="174" t="s">
        <v>736</v>
      </c>
      <c r="F229" s="174" t="s">
        <v>467</v>
      </c>
      <c r="G229" s="174" t="s">
        <v>124</v>
      </c>
      <c r="H229" s="175">
        <v>46037.767361111109</v>
      </c>
      <c r="I229" s="174" t="s">
        <v>482</v>
      </c>
      <c r="J229" s="174" t="s">
        <v>475</v>
      </c>
      <c r="K229" s="174" t="s">
        <v>440</v>
      </c>
      <c r="L229" s="174" t="s">
        <v>441</v>
      </c>
      <c r="M229" s="174" t="s">
        <v>442</v>
      </c>
      <c r="N229" s="174" t="s">
        <v>443</v>
      </c>
      <c r="O229" s="174" t="s">
        <v>448</v>
      </c>
      <c r="AF229" s="174" t="s">
        <v>2670</v>
      </c>
      <c r="AG229" s="174" t="s">
        <v>2671</v>
      </c>
      <c r="AH229" s="174" t="s">
        <v>2667</v>
      </c>
      <c r="AI229" s="174" t="s">
        <v>2668</v>
      </c>
      <c r="AJ229" s="176" t="s">
        <v>2672</v>
      </c>
    </row>
    <row r="230" spans="1:36" ht="315">
      <c r="A230" s="174" t="s">
        <v>433</v>
      </c>
      <c r="B230" s="174" t="s">
        <v>1033</v>
      </c>
      <c r="C230" s="174">
        <v>672796</v>
      </c>
      <c r="D230" s="174" t="s">
        <v>997</v>
      </c>
      <c r="E230" s="174" t="s">
        <v>736</v>
      </c>
      <c r="F230" s="174" t="s">
        <v>559</v>
      </c>
      <c r="G230" s="174" t="s">
        <v>124</v>
      </c>
      <c r="H230" s="175">
        <v>46037.62777777778</v>
      </c>
      <c r="I230" s="174" t="s">
        <v>482</v>
      </c>
      <c r="J230" s="174" t="s">
        <v>475</v>
      </c>
      <c r="K230" s="174" t="s">
        <v>726</v>
      </c>
      <c r="L230" s="174" t="s">
        <v>441</v>
      </c>
      <c r="M230" s="174" t="s">
        <v>442</v>
      </c>
      <c r="N230" s="174" t="s">
        <v>443</v>
      </c>
      <c r="O230" s="174" t="s">
        <v>448</v>
      </c>
      <c r="AF230" s="174" t="s">
        <v>2670</v>
      </c>
      <c r="AG230" s="174" t="s">
        <v>2671</v>
      </c>
      <c r="AH230" s="174" t="s">
        <v>2667</v>
      </c>
      <c r="AI230" s="174" t="s">
        <v>2668</v>
      </c>
      <c r="AJ230" s="176" t="s">
        <v>2672</v>
      </c>
    </row>
    <row r="231" spans="1:36" ht="315">
      <c r="A231" s="174" t="s">
        <v>433</v>
      </c>
      <c r="B231" s="174" t="s">
        <v>1034</v>
      </c>
      <c r="C231" s="174">
        <v>672326</v>
      </c>
      <c r="D231" s="174" t="s">
        <v>1035</v>
      </c>
      <c r="E231" s="174" t="s">
        <v>736</v>
      </c>
      <c r="F231" s="174" t="s">
        <v>436</v>
      </c>
      <c r="G231" s="174" t="s">
        <v>124</v>
      </c>
      <c r="H231" s="175">
        <v>46037.381249999999</v>
      </c>
      <c r="I231" s="174" t="s">
        <v>453</v>
      </c>
      <c r="J231" s="174" t="s">
        <v>475</v>
      </c>
      <c r="K231" s="174" t="s">
        <v>440</v>
      </c>
      <c r="L231" s="174" t="s">
        <v>441</v>
      </c>
      <c r="M231" s="174" t="s">
        <v>442</v>
      </c>
      <c r="N231" s="174" t="s">
        <v>443</v>
      </c>
      <c r="O231" s="174" t="s">
        <v>448</v>
      </c>
      <c r="AF231" s="174" t="s">
        <v>2670</v>
      </c>
      <c r="AG231" s="174" t="s">
        <v>2671</v>
      </c>
      <c r="AH231" s="174" t="s">
        <v>2667</v>
      </c>
      <c r="AI231" s="174" t="s">
        <v>2668</v>
      </c>
      <c r="AJ231" s="176" t="s">
        <v>2672</v>
      </c>
    </row>
    <row r="232" spans="1:36" ht="315">
      <c r="A232" s="174" t="s">
        <v>433</v>
      </c>
      <c r="B232" s="174" t="s">
        <v>1036</v>
      </c>
      <c r="C232" s="174">
        <v>672234</v>
      </c>
      <c r="D232" s="174" t="s">
        <v>765</v>
      </c>
      <c r="E232" s="174" t="s">
        <v>736</v>
      </c>
      <c r="F232" s="174" t="s">
        <v>481</v>
      </c>
      <c r="G232" s="174" t="s">
        <v>124</v>
      </c>
      <c r="H232" s="175">
        <v>46036.743055555555</v>
      </c>
      <c r="I232" s="174" t="s">
        <v>453</v>
      </c>
      <c r="J232" s="174" t="s">
        <v>475</v>
      </c>
      <c r="K232" s="174" t="s">
        <v>726</v>
      </c>
      <c r="L232" s="174" t="s">
        <v>441</v>
      </c>
      <c r="M232" s="174" t="s">
        <v>442</v>
      </c>
      <c r="N232" s="174" t="s">
        <v>443</v>
      </c>
      <c r="O232" s="174" t="s">
        <v>448</v>
      </c>
      <c r="AF232" s="174" t="s">
        <v>2670</v>
      </c>
      <c r="AG232" s="174" t="s">
        <v>2671</v>
      </c>
      <c r="AH232" s="174" t="s">
        <v>2667</v>
      </c>
      <c r="AI232" s="174" t="s">
        <v>2668</v>
      </c>
      <c r="AJ232" s="176" t="s">
        <v>2672</v>
      </c>
    </row>
    <row r="233" spans="1:36" ht="315">
      <c r="A233" s="174" t="s">
        <v>433</v>
      </c>
      <c r="B233" s="174" t="s">
        <v>1037</v>
      </c>
      <c r="C233" s="174">
        <v>672132</v>
      </c>
      <c r="D233" s="174" t="s">
        <v>1038</v>
      </c>
      <c r="E233" s="174" t="s">
        <v>736</v>
      </c>
      <c r="F233" s="174" t="s">
        <v>508</v>
      </c>
      <c r="G233" s="174" t="s">
        <v>124</v>
      </c>
      <c r="H233" s="175">
        <v>46036.731944444444</v>
      </c>
      <c r="I233" s="174" t="s">
        <v>453</v>
      </c>
      <c r="J233" s="174" t="s">
        <v>475</v>
      </c>
      <c r="K233" s="174" t="s">
        <v>726</v>
      </c>
      <c r="L233" s="174" t="s">
        <v>441</v>
      </c>
      <c r="M233" s="174" t="s">
        <v>442</v>
      </c>
      <c r="N233" s="174" t="s">
        <v>443</v>
      </c>
      <c r="O233" s="174" t="s">
        <v>448</v>
      </c>
      <c r="AF233" s="174" t="s">
        <v>2670</v>
      </c>
      <c r="AG233" s="174" t="s">
        <v>2671</v>
      </c>
      <c r="AH233" s="174" t="s">
        <v>2667</v>
      </c>
      <c r="AI233" s="174" t="s">
        <v>2668</v>
      </c>
      <c r="AJ233" s="176" t="s">
        <v>2672</v>
      </c>
    </row>
    <row r="234" spans="1:36" ht="315">
      <c r="A234" s="174" t="s">
        <v>433</v>
      </c>
      <c r="B234" s="174" t="s">
        <v>1039</v>
      </c>
      <c r="C234" s="174">
        <v>672129</v>
      </c>
      <c r="D234" s="174" t="s">
        <v>1040</v>
      </c>
      <c r="E234" s="174" t="s">
        <v>474</v>
      </c>
      <c r="F234" s="174" t="s">
        <v>474</v>
      </c>
      <c r="G234" s="174" t="s">
        <v>304</v>
      </c>
      <c r="H234" s="175">
        <v>46036.709027777775</v>
      </c>
      <c r="I234" s="174" t="s">
        <v>491</v>
      </c>
      <c r="J234" s="174" t="s">
        <v>475</v>
      </c>
      <c r="K234" s="174" t="s">
        <v>439</v>
      </c>
      <c r="L234" s="174" t="s">
        <v>440</v>
      </c>
      <c r="M234" s="174" t="s">
        <v>894</v>
      </c>
      <c r="N234" s="174" t="s">
        <v>441</v>
      </c>
      <c r="O234" s="174" t="s">
        <v>1041</v>
      </c>
      <c r="P234" s="174" t="s">
        <v>442</v>
      </c>
      <c r="Q234" s="174" t="s">
        <v>443</v>
      </c>
      <c r="R234" s="174" t="s">
        <v>1042</v>
      </c>
      <c r="S234" s="174" t="s">
        <v>510</v>
      </c>
      <c r="T234" s="174" t="s">
        <v>460</v>
      </c>
      <c r="U234" s="174" t="s">
        <v>763</v>
      </c>
      <c r="V234" s="174" t="s">
        <v>1027</v>
      </c>
      <c r="W234" s="174" t="s">
        <v>448</v>
      </c>
      <c r="X234" s="174" t="s">
        <v>1043</v>
      </c>
      <c r="Y234" s="174" t="s">
        <v>963</v>
      </c>
      <c r="AF234" s="174" t="s">
        <v>2670</v>
      </c>
      <c r="AG234" s="174" t="s">
        <v>2671</v>
      </c>
      <c r="AH234" s="174" t="s">
        <v>2667</v>
      </c>
      <c r="AI234" s="174" t="s">
        <v>2668</v>
      </c>
      <c r="AJ234" s="176" t="s">
        <v>2672</v>
      </c>
    </row>
    <row r="235" spans="1:36" ht="315">
      <c r="A235" s="174" t="s">
        <v>433</v>
      </c>
      <c r="B235" s="174" t="s">
        <v>1044</v>
      </c>
      <c r="C235" s="174">
        <v>672112</v>
      </c>
      <c r="D235" s="174" t="s">
        <v>1045</v>
      </c>
      <c r="E235" s="174" t="s">
        <v>473</v>
      </c>
      <c r="F235" s="174" t="s">
        <v>645</v>
      </c>
      <c r="G235" s="174" t="s">
        <v>124</v>
      </c>
      <c r="H235" s="175">
        <v>46036.681250000001</v>
      </c>
      <c r="I235" s="174" t="s">
        <v>482</v>
      </c>
      <c r="J235" s="174" t="s">
        <v>475</v>
      </c>
      <c r="K235" s="174" t="s">
        <v>440</v>
      </c>
      <c r="L235" s="174" t="s">
        <v>441</v>
      </c>
      <c r="M235" s="174" t="s">
        <v>442</v>
      </c>
      <c r="N235" s="174" t="s">
        <v>443</v>
      </c>
      <c r="O235" s="174" t="s">
        <v>448</v>
      </c>
      <c r="P235" s="174" t="s">
        <v>529</v>
      </c>
      <c r="AF235" s="174" t="s">
        <v>2670</v>
      </c>
      <c r="AG235" s="174" t="s">
        <v>2671</v>
      </c>
      <c r="AH235" s="174" t="s">
        <v>2667</v>
      </c>
      <c r="AI235" s="174" t="s">
        <v>2668</v>
      </c>
      <c r="AJ235" s="176" t="s">
        <v>2672</v>
      </c>
    </row>
    <row r="236" spans="1:36" ht="315">
      <c r="A236" s="174" t="s">
        <v>433</v>
      </c>
      <c r="B236" s="174" t="s">
        <v>1046</v>
      </c>
      <c r="C236" s="174">
        <v>672203</v>
      </c>
      <c r="D236" s="174" t="s">
        <v>1047</v>
      </c>
      <c r="E236" s="174" t="s">
        <v>736</v>
      </c>
      <c r="F236" s="174" t="s">
        <v>503</v>
      </c>
      <c r="G236" s="174" t="s">
        <v>124</v>
      </c>
      <c r="H236" s="175">
        <v>46036.659722222219</v>
      </c>
      <c r="I236" s="174" t="s">
        <v>453</v>
      </c>
      <c r="J236" s="174" t="s">
        <v>475</v>
      </c>
      <c r="K236" s="174" t="s">
        <v>726</v>
      </c>
      <c r="L236" s="174" t="s">
        <v>441</v>
      </c>
      <c r="M236" s="174" t="s">
        <v>442</v>
      </c>
      <c r="N236" s="174" t="s">
        <v>443</v>
      </c>
      <c r="O236" s="174" t="s">
        <v>448</v>
      </c>
      <c r="AF236" s="174" t="s">
        <v>2670</v>
      </c>
      <c r="AG236" s="174" t="s">
        <v>2671</v>
      </c>
      <c r="AH236" s="174" t="s">
        <v>2667</v>
      </c>
      <c r="AI236" s="174" t="s">
        <v>2668</v>
      </c>
      <c r="AJ236" s="176" t="s">
        <v>2672</v>
      </c>
    </row>
    <row r="237" spans="1:36" ht="315">
      <c r="A237" s="174" t="s">
        <v>433</v>
      </c>
      <c r="B237" s="174" t="s">
        <v>1048</v>
      </c>
      <c r="C237" s="174">
        <v>672107</v>
      </c>
      <c r="D237" s="174" t="s">
        <v>1049</v>
      </c>
      <c r="E237" s="174" t="s">
        <v>466</v>
      </c>
      <c r="F237" s="174" t="s">
        <v>645</v>
      </c>
      <c r="G237" s="174" t="s">
        <v>298</v>
      </c>
      <c r="H237" s="175">
        <v>46036.652777777781</v>
      </c>
      <c r="I237" s="174" t="s">
        <v>482</v>
      </c>
      <c r="J237" s="174" t="s">
        <v>475</v>
      </c>
      <c r="K237" s="174" t="s">
        <v>440</v>
      </c>
      <c r="L237" s="174" t="s">
        <v>441</v>
      </c>
      <c r="M237" s="174" t="s">
        <v>442</v>
      </c>
      <c r="N237" s="174" t="s">
        <v>443</v>
      </c>
      <c r="O237" s="174" t="s">
        <v>448</v>
      </c>
      <c r="AF237" s="174" t="s">
        <v>2670</v>
      </c>
      <c r="AG237" s="174" t="s">
        <v>2671</v>
      </c>
      <c r="AH237" s="174" t="s">
        <v>2667</v>
      </c>
      <c r="AI237" s="174" t="s">
        <v>2668</v>
      </c>
      <c r="AJ237" s="176" t="s">
        <v>2672</v>
      </c>
    </row>
    <row r="238" spans="1:36" ht="315">
      <c r="A238" s="174" t="s">
        <v>433</v>
      </c>
      <c r="B238" s="174" t="s">
        <v>1050</v>
      </c>
      <c r="C238" s="174">
        <v>671981</v>
      </c>
      <c r="D238" s="174" t="s">
        <v>1051</v>
      </c>
      <c r="E238" s="174" t="s">
        <v>473</v>
      </c>
      <c r="F238" s="174" t="s">
        <v>474</v>
      </c>
      <c r="G238" s="174" t="s">
        <v>124</v>
      </c>
      <c r="H238" s="175">
        <v>46036.636805555558</v>
      </c>
      <c r="I238" s="174" t="s">
        <v>453</v>
      </c>
      <c r="J238" s="174" t="s">
        <v>475</v>
      </c>
      <c r="K238" s="174" t="s">
        <v>440</v>
      </c>
      <c r="L238" s="174" t="s">
        <v>441</v>
      </c>
      <c r="M238" s="174" t="s">
        <v>1052</v>
      </c>
      <c r="N238" s="174" t="s">
        <v>442</v>
      </c>
      <c r="O238" s="174" t="s">
        <v>443</v>
      </c>
      <c r="P238" s="174" t="s">
        <v>448</v>
      </c>
      <c r="Q238" s="174" t="s">
        <v>529</v>
      </c>
      <c r="AF238" s="174" t="s">
        <v>2670</v>
      </c>
      <c r="AG238" s="174" t="s">
        <v>2671</v>
      </c>
      <c r="AH238" s="174" t="s">
        <v>2667</v>
      </c>
      <c r="AI238" s="174" t="s">
        <v>2668</v>
      </c>
      <c r="AJ238" s="176" t="s">
        <v>2672</v>
      </c>
    </row>
    <row r="239" spans="1:36" ht="315">
      <c r="A239" s="174" t="s">
        <v>433</v>
      </c>
      <c r="B239" s="174" t="s">
        <v>1053</v>
      </c>
      <c r="C239" s="174">
        <v>672064</v>
      </c>
      <c r="D239" s="174" t="s">
        <v>1054</v>
      </c>
      <c r="E239" s="174" t="s">
        <v>1055</v>
      </c>
      <c r="F239" s="174" t="s">
        <v>783</v>
      </c>
      <c r="G239" s="174" t="s">
        <v>301</v>
      </c>
      <c r="H239" s="175">
        <v>46036.605555555558</v>
      </c>
      <c r="I239" s="174" t="s">
        <v>453</v>
      </c>
      <c r="J239" s="174" t="s">
        <v>475</v>
      </c>
      <c r="K239" s="174" t="s">
        <v>439</v>
      </c>
      <c r="L239" s="174" t="s">
        <v>440</v>
      </c>
      <c r="M239" s="174" t="s">
        <v>894</v>
      </c>
      <c r="N239" s="174" t="s">
        <v>441</v>
      </c>
      <c r="O239" s="174" t="s">
        <v>442</v>
      </c>
      <c r="P239" s="174" t="s">
        <v>443</v>
      </c>
      <c r="Q239" s="174" t="s">
        <v>599</v>
      </c>
      <c r="R239" s="174" t="s">
        <v>634</v>
      </c>
      <c r="S239" s="174" t="s">
        <v>763</v>
      </c>
      <c r="T239" s="174" t="s">
        <v>448</v>
      </c>
      <c r="AF239" s="174" t="s">
        <v>2670</v>
      </c>
      <c r="AG239" s="174" t="s">
        <v>2671</v>
      </c>
      <c r="AH239" s="174" t="s">
        <v>2667</v>
      </c>
      <c r="AI239" s="174" t="s">
        <v>2668</v>
      </c>
      <c r="AJ239" s="176" t="s">
        <v>2672</v>
      </c>
    </row>
    <row r="240" spans="1:36" ht="315">
      <c r="A240" s="174" t="s">
        <v>433</v>
      </c>
      <c r="B240" s="174" t="s">
        <v>1056</v>
      </c>
      <c r="C240" s="174">
        <v>671807</v>
      </c>
      <c r="D240" s="174" t="s">
        <v>1057</v>
      </c>
      <c r="E240" s="174" t="s">
        <v>496</v>
      </c>
      <c r="F240" s="174" t="s">
        <v>496</v>
      </c>
      <c r="G240" s="174" t="s">
        <v>304</v>
      </c>
      <c r="H240" s="175">
        <v>46036.470833333333</v>
      </c>
      <c r="I240" s="174" t="s">
        <v>491</v>
      </c>
      <c r="J240" s="174" t="s">
        <v>475</v>
      </c>
      <c r="K240" s="174" t="s">
        <v>726</v>
      </c>
      <c r="L240" s="174" t="s">
        <v>441</v>
      </c>
      <c r="M240" s="174" t="s">
        <v>442</v>
      </c>
      <c r="N240" s="174" t="s">
        <v>443</v>
      </c>
      <c r="O240" s="174" t="s">
        <v>1008</v>
      </c>
      <c r="P240" s="174" t="s">
        <v>1058</v>
      </c>
      <c r="Q240" s="174" t="s">
        <v>1009</v>
      </c>
      <c r="R240" s="174" t="s">
        <v>763</v>
      </c>
      <c r="S240" s="174" t="s">
        <v>448</v>
      </c>
      <c r="T240" s="174" t="s">
        <v>1059</v>
      </c>
      <c r="U240" s="174" t="s">
        <v>963</v>
      </c>
      <c r="AF240" s="174" t="s">
        <v>2670</v>
      </c>
      <c r="AG240" s="174" t="s">
        <v>2671</v>
      </c>
      <c r="AH240" s="174" t="s">
        <v>2667</v>
      </c>
      <c r="AI240" s="174" t="s">
        <v>2668</v>
      </c>
      <c r="AJ240" s="176" t="s">
        <v>2672</v>
      </c>
    </row>
    <row r="241" spans="1:36" ht="315">
      <c r="A241" s="174" t="s">
        <v>433</v>
      </c>
      <c r="B241" s="174" t="s">
        <v>1060</v>
      </c>
      <c r="C241" s="174">
        <v>671692</v>
      </c>
      <c r="D241" s="174" t="s">
        <v>1061</v>
      </c>
      <c r="E241" s="174" t="s">
        <v>496</v>
      </c>
      <c r="F241" s="174" t="s">
        <v>496</v>
      </c>
      <c r="G241" s="174" t="s">
        <v>304</v>
      </c>
      <c r="H241" s="175">
        <v>46036.46597222222</v>
      </c>
      <c r="I241" s="174" t="s">
        <v>491</v>
      </c>
      <c r="J241" s="174" t="s">
        <v>475</v>
      </c>
      <c r="K241" s="174" t="s">
        <v>726</v>
      </c>
      <c r="L241" s="174" t="s">
        <v>441</v>
      </c>
      <c r="M241" s="174" t="s">
        <v>1041</v>
      </c>
      <c r="N241" s="174" t="s">
        <v>442</v>
      </c>
      <c r="O241" s="174" t="s">
        <v>443</v>
      </c>
      <c r="P241" s="174" t="s">
        <v>1008</v>
      </c>
      <c r="Q241" s="174" t="s">
        <v>1009</v>
      </c>
      <c r="R241" s="174" t="s">
        <v>460</v>
      </c>
      <c r="S241" s="174" t="s">
        <v>763</v>
      </c>
      <c r="T241" s="174" t="s">
        <v>448</v>
      </c>
      <c r="U241" s="174" t="s">
        <v>1062</v>
      </c>
      <c r="V241" s="174" t="s">
        <v>963</v>
      </c>
      <c r="AF241" s="174" t="s">
        <v>2670</v>
      </c>
      <c r="AG241" s="174" t="s">
        <v>2671</v>
      </c>
      <c r="AH241" s="174" t="s">
        <v>2667</v>
      </c>
      <c r="AI241" s="174" t="s">
        <v>2668</v>
      </c>
      <c r="AJ241" s="176" t="s">
        <v>2672</v>
      </c>
    </row>
    <row r="242" spans="1:36" ht="315">
      <c r="A242" s="174" t="s">
        <v>433</v>
      </c>
      <c r="B242" s="174" t="s">
        <v>1063</v>
      </c>
      <c r="C242" s="174">
        <v>671688</v>
      </c>
      <c r="D242" s="174" t="s">
        <v>1064</v>
      </c>
      <c r="E242" s="174" t="s">
        <v>736</v>
      </c>
      <c r="F242" s="174" t="s">
        <v>496</v>
      </c>
      <c r="G242" s="174" t="s">
        <v>124</v>
      </c>
      <c r="H242" s="175">
        <v>46036.459722222222</v>
      </c>
      <c r="I242" s="174" t="s">
        <v>482</v>
      </c>
      <c r="J242" s="174" t="s">
        <v>475</v>
      </c>
      <c r="K242" s="174" t="s">
        <v>726</v>
      </c>
      <c r="L242" s="174" t="s">
        <v>441</v>
      </c>
      <c r="M242" s="174" t="s">
        <v>442</v>
      </c>
      <c r="N242" s="174" t="s">
        <v>443</v>
      </c>
      <c r="O242" s="174" t="s">
        <v>448</v>
      </c>
      <c r="AF242" s="174" t="s">
        <v>2670</v>
      </c>
      <c r="AG242" s="174" t="s">
        <v>2671</v>
      </c>
      <c r="AH242" s="174" t="s">
        <v>2667</v>
      </c>
      <c r="AI242" s="174" t="s">
        <v>2668</v>
      </c>
      <c r="AJ242" s="176" t="s">
        <v>2672</v>
      </c>
    </row>
    <row r="243" spans="1:36" ht="315">
      <c r="A243" s="174" t="s">
        <v>433</v>
      </c>
      <c r="B243" s="174" t="s">
        <v>1065</v>
      </c>
      <c r="C243" s="174">
        <v>671390</v>
      </c>
      <c r="D243" s="174" t="s">
        <v>1066</v>
      </c>
      <c r="E243" s="174" t="s">
        <v>436</v>
      </c>
      <c r="F243" s="174" t="s">
        <v>436</v>
      </c>
      <c r="G243" s="174" t="s">
        <v>304</v>
      </c>
      <c r="H243" s="175">
        <v>46035.831944444442</v>
      </c>
      <c r="I243" s="174" t="s">
        <v>437</v>
      </c>
      <c r="J243" s="174" t="s">
        <v>475</v>
      </c>
      <c r="K243" s="174" t="s">
        <v>439</v>
      </c>
      <c r="L243" s="174" t="s">
        <v>440</v>
      </c>
      <c r="M243" s="174" t="s">
        <v>441</v>
      </c>
      <c r="N243" s="174" t="s">
        <v>442</v>
      </c>
      <c r="O243" s="174" t="s">
        <v>443</v>
      </c>
      <c r="P243" s="174" t="s">
        <v>1008</v>
      </c>
      <c r="Q243" s="174" t="s">
        <v>1009</v>
      </c>
      <c r="R243" s="174" t="s">
        <v>931</v>
      </c>
      <c r="S243" s="174" t="s">
        <v>932</v>
      </c>
      <c r="T243" s="174" t="s">
        <v>1027</v>
      </c>
      <c r="U243" s="174" t="s">
        <v>448</v>
      </c>
      <c r="V243" s="174" t="s">
        <v>1067</v>
      </c>
      <c r="AF243" s="174" t="s">
        <v>2670</v>
      </c>
      <c r="AG243" s="174" t="s">
        <v>2671</v>
      </c>
      <c r="AH243" s="174" t="s">
        <v>2667</v>
      </c>
      <c r="AI243" s="174" t="s">
        <v>2668</v>
      </c>
      <c r="AJ243" s="176" t="s">
        <v>2672</v>
      </c>
    </row>
    <row r="244" spans="1:36" ht="315">
      <c r="A244" s="174" t="s">
        <v>433</v>
      </c>
      <c r="B244" s="174" t="s">
        <v>1068</v>
      </c>
      <c r="C244" s="174">
        <v>671373</v>
      </c>
      <c r="D244" s="174" t="s">
        <v>1069</v>
      </c>
      <c r="E244" s="174" t="s">
        <v>783</v>
      </c>
      <c r="F244" s="174" t="s">
        <v>783</v>
      </c>
      <c r="G244" s="174" t="s">
        <v>304</v>
      </c>
      <c r="H244" s="175">
        <v>46035.718055555553</v>
      </c>
      <c r="I244" s="174" t="s">
        <v>491</v>
      </c>
      <c r="J244" s="174" t="s">
        <v>475</v>
      </c>
      <c r="K244" s="174" t="s">
        <v>440</v>
      </c>
      <c r="L244" s="174" t="s">
        <v>441</v>
      </c>
      <c r="M244" s="174" t="s">
        <v>1041</v>
      </c>
      <c r="N244" s="174" t="s">
        <v>442</v>
      </c>
      <c r="O244" s="174" t="s">
        <v>443</v>
      </c>
      <c r="P244" s="174" t="s">
        <v>1070</v>
      </c>
      <c r="Q244" s="174" t="s">
        <v>521</v>
      </c>
      <c r="R244" s="174" t="s">
        <v>460</v>
      </c>
      <c r="S244" s="174" t="s">
        <v>763</v>
      </c>
      <c r="T244" s="174" t="s">
        <v>1027</v>
      </c>
      <c r="U244" s="174" t="s">
        <v>448</v>
      </c>
      <c r="AF244" s="174" t="s">
        <v>2670</v>
      </c>
      <c r="AG244" s="174" t="s">
        <v>2671</v>
      </c>
      <c r="AH244" s="174" t="s">
        <v>2667</v>
      </c>
      <c r="AI244" s="174" t="s">
        <v>2668</v>
      </c>
      <c r="AJ244" s="176" t="s">
        <v>2672</v>
      </c>
    </row>
    <row r="245" spans="1:36" ht="315">
      <c r="A245" s="174" t="s">
        <v>433</v>
      </c>
      <c r="B245" s="174" t="s">
        <v>1071</v>
      </c>
      <c r="C245" s="174">
        <v>671371</v>
      </c>
      <c r="D245" s="174" t="s">
        <v>1072</v>
      </c>
      <c r="E245" s="174" t="s">
        <v>736</v>
      </c>
      <c r="F245" s="174" t="s">
        <v>519</v>
      </c>
      <c r="G245" s="174" t="s">
        <v>124</v>
      </c>
      <c r="H245" s="175">
        <v>46035.706250000003</v>
      </c>
      <c r="I245" s="174" t="s">
        <v>453</v>
      </c>
      <c r="J245" s="174" t="s">
        <v>475</v>
      </c>
      <c r="K245" s="174" t="s">
        <v>440</v>
      </c>
      <c r="L245" s="174" t="s">
        <v>441</v>
      </c>
      <c r="M245" s="174" t="s">
        <v>442</v>
      </c>
      <c r="N245" s="174" t="s">
        <v>443</v>
      </c>
      <c r="O245" s="174" t="s">
        <v>448</v>
      </c>
      <c r="AF245" s="174" t="s">
        <v>2670</v>
      </c>
      <c r="AG245" s="174" t="s">
        <v>2671</v>
      </c>
      <c r="AH245" s="174" t="s">
        <v>2667</v>
      </c>
      <c r="AI245" s="174" t="s">
        <v>2668</v>
      </c>
      <c r="AJ245" s="176" t="s">
        <v>2672</v>
      </c>
    </row>
    <row r="246" spans="1:36" ht="315">
      <c r="A246" s="174" t="s">
        <v>433</v>
      </c>
      <c r="B246" s="174" t="s">
        <v>1073</v>
      </c>
      <c r="C246" s="174">
        <v>671341</v>
      </c>
      <c r="D246" s="174" t="s">
        <v>1074</v>
      </c>
      <c r="E246" s="174" t="s">
        <v>736</v>
      </c>
      <c r="F246" s="174" t="s">
        <v>503</v>
      </c>
      <c r="G246" s="174" t="s">
        <v>124</v>
      </c>
      <c r="H246" s="175">
        <v>46035.681250000001</v>
      </c>
      <c r="I246" s="174" t="s">
        <v>482</v>
      </c>
      <c r="J246" s="174" t="s">
        <v>475</v>
      </c>
      <c r="K246" s="174" t="s">
        <v>726</v>
      </c>
      <c r="L246" s="174" t="s">
        <v>441</v>
      </c>
      <c r="M246" s="174" t="s">
        <v>442</v>
      </c>
      <c r="N246" s="174" t="s">
        <v>443</v>
      </c>
      <c r="O246" s="174" t="s">
        <v>448</v>
      </c>
      <c r="AF246" s="174" t="s">
        <v>2670</v>
      </c>
      <c r="AG246" s="174" t="s">
        <v>2671</v>
      </c>
      <c r="AH246" s="174" t="s">
        <v>2667</v>
      </c>
      <c r="AI246" s="174" t="s">
        <v>2668</v>
      </c>
      <c r="AJ246" s="176" t="s">
        <v>2672</v>
      </c>
    </row>
    <row r="247" spans="1:36" ht="315">
      <c r="A247" s="174" t="s">
        <v>433</v>
      </c>
      <c r="B247" s="174" t="s">
        <v>1075</v>
      </c>
      <c r="C247" s="174">
        <v>671175</v>
      </c>
      <c r="D247" s="174" t="s">
        <v>1076</v>
      </c>
      <c r="E247" s="174" t="s">
        <v>736</v>
      </c>
      <c r="F247" s="174" t="s">
        <v>559</v>
      </c>
      <c r="G247" s="174" t="s">
        <v>124</v>
      </c>
      <c r="H247" s="175">
        <v>46035.547222222223</v>
      </c>
      <c r="I247" s="174" t="s">
        <v>482</v>
      </c>
      <c r="J247" s="174" t="s">
        <v>475</v>
      </c>
      <c r="K247" s="174" t="s">
        <v>440</v>
      </c>
      <c r="L247" s="174" t="s">
        <v>441</v>
      </c>
      <c r="M247" s="174" t="s">
        <v>442</v>
      </c>
      <c r="N247" s="174" t="s">
        <v>443</v>
      </c>
      <c r="O247" s="174" t="s">
        <v>448</v>
      </c>
      <c r="AF247" s="174" t="s">
        <v>2670</v>
      </c>
      <c r="AG247" s="174" t="s">
        <v>2671</v>
      </c>
      <c r="AH247" s="174" t="s">
        <v>2667</v>
      </c>
      <c r="AI247" s="174" t="s">
        <v>2668</v>
      </c>
      <c r="AJ247" s="176" t="s">
        <v>2672</v>
      </c>
    </row>
    <row r="248" spans="1:36" ht="315">
      <c r="A248" s="174" t="s">
        <v>433</v>
      </c>
      <c r="B248" s="174" t="s">
        <v>1077</v>
      </c>
      <c r="C248" s="174">
        <v>671267</v>
      </c>
      <c r="D248" s="174" t="s">
        <v>548</v>
      </c>
      <c r="E248" s="174" t="s">
        <v>736</v>
      </c>
      <c r="F248" s="174" t="s">
        <v>549</v>
      </c>
      <c r="G248" s="174" t="s">
        <v>124</v>
      </c>
      <c r="H248" s="175">
        <v>46035.526388888888</v>
      </c>
      <c r="I248" s="174" t="s">
        <v>453</v>
      </c>
      <c r="J248" s="174" t="s">
        <v>475</v>
      </c>
      <c r="K248" s="174" t="s">
        <v>880</v>
      </c>
      <c r="L248" s="174" t="s">
        <v>441</v>
      </c>
      <c r="M248" s="174" t="s">
        <v>442</v>
      </c>
      <c r="N248" s="174" t="s">
        <v>443</v>
      </c>
      <c r="O248" s="174" t="s">
        <v>448</v>
      </c>
      <c r="AF248" s="174" t="s">
        <v>2670</v>
      </c>
      <c r="AG248" s="174" t="s">
        <v>2671</v>
      </c>
      <c r="AH248" s="174" t="s">
        <v>2667</v>
      </c>
      <c r="AI248" s="174" t="s">
        <v>2668</v>
      </c>
      <c r="AJ248" s="176" t="s">
        <v>2672</v>
      </c>
    </row>
    <row r="249" spans="1:36" ht="315">
      <c r="A249" s="174" t="s">
        <v>433</v>
      </c>
      <c r="B249" s="174" t="s">
        <v>1078</v>
      </c>
      <c r="C249" s="174">
        <v>671255</v>
      </c>
      <c r="D249" s="174" t="s">
        <v>976</v>
      </c>
      <c r="E249" s="174" t="s">
        <v>473</v>
      </c>
      <c r="F249" s="174" t="s">
        <v>467</v>
      </c>
      <c r="G249" s="174" t="s">
        <v>124</v>
      </c>
      <c r="H249" s="175">
        <v>46035.519444444442</v>
      </c>
      <c r="I249" s="174" t="s">
        <v>453</v>
      </c>
      <c r="J249" s="174" t="s">
        <v>475</v>
      </c>
      <c r="K249" s="174" t="s">
        <v>440</v>
      </c>
      <c r="L249" s="174" t="s">
        <v>441</v>
      </c>
      <c r="M249" s="174" t="s">
        <v>442</v>
      </c>
      <c r="N249" s="174" t="s">
        <v>443</v>
      </c>
      <c r="O249" s="174" t="s">
        <v>448</v>
      </c>
      <c r="P249" s="174" t="s">
        <v>529</v>
      </c>
      <c r="AF249" s="174" t="s">
        <v>2670</v>
      </c>
      <c r="AG249" s="174" t="s">
        <v>2671</v>
      </c>
      <c r="AH249" s="174" t="s">
        <v>2667</v>
      </c>
      <c r="AI249" s="174" t="s">
        <v>2668</v>
      </c>
      <c r="AJ249" s="176" t="s">
        <v>2672</v>
      </c>
    </row>
    <row r="250" spans="1:36" ht="315">
      <c r="A250" s="174" t="s">
        <v>433</v>
      </c>
      <c r="B250" s="174" t="s">
        <v>1079</v>
      </c>
      <c r="C250" s="174">
        <v>671239</v>
      </c>
      <c r="D250" s="174" t="s">
        <v>1080</v>
      </c>
      <c r="E250" s="174" t="s">
        <v>473</v>
      </c>
      <c r="F250" s="174" t="s">
        <v>549</v>
      </c>
      <c r="G250" s="174" t="s">
        <v>124</v>
      </c>
      <c r="H250" s="175">
        <v>46035.494444444441</v>
      </c>
      <c r="I250" s="174" t="s">
        <v>453</v>
      </c>
      <c r="J250" s="174" t="s">
        <v>475</v>
      </c>
      <c r="K250" s="174" t="s">
        <v>880</v>
      </c>
      <c r="L250" s="174" t="s">
        <v>441</v>
      </c>
      <c r="M250" s="174" t="s">
        <v>442</v>
      </c>
      <c r="N250" s="174" t="s">
        <v>443</v>
      </c>
      <c r="O250" s="174" t="s">
        <v>448</v>
      </c>
      <c r="P250" s="174" t="s">
        <v>529</v>
      </c>
      <c r="AF250" s="174" t="s">
        <v>2670</v>
      </c>
      <c r="AG250" s="174" t="s">
        <v>2671</v>
      </c>
      <c r="AH250" s="174" t="s">
        <v>2667</v>
      </c>
      <c r="AI250" s="174" t="s">
        <v>2668</v>
      </c>
      <c r="AJ250" s="176" t="s">
        <v>2672</v>
      </c>
    </row>
    <row r="251" spans="1:36" ht="315">
      <c r="A251" s="174" t="s">
        <v>433</v>
      </c>
      <c r="B251" s="174" t="s">
        <v>1081</v>
      </c>
      <c r="C251" s="174">
        <v>670523</v>
      </c>
      <c r="D251" s="174" t="s">
        <v>974</v>
      </c>
      <c r="E251" s="174" t="s">
        <v>736</v>
      </c>
      <c r="F251" s="174" t="s">
        <v>467</v>
      </c>
      <c r="G251" s="174" t="s">
        <v>124</v>
      </c>
      <c r="H251" s="175">
        <v>46034.896527777775</v>
      </c>
      <c r="I251" s="174" t="s">
        <v>453</v>
      </c>
      <c r="J251" s="174" t="s">
        <v>475</v>
      </c>
      <c r="K251" s="174" t="s">
        <v>440</v>
      </c>
      <c r="L251" s="174" t="s">
        <v>441</v>
      </c>
      <c r="M251" s="174" t="s">
        <v>442</v>
      </c>
      <c r="N251" s="174" t="s">
        <v>443</v>
      </c>
      <c r="O251" s="174" t="s">
        <v>448</v>
      </c>
      <c r="AF251" s="174" t="s">
        <v>2670</v>
      </c>
      <c r="AG251" s="174" t="s">
        <v>2671</v>
      </c>
      <c r="AH251" s="174" t="s">
        <v>2667</v>
      </c>
      <c r="AI251" s="174" t="s">
        <v>2668</v>
      </c>
      <c r="AJ251" s="176" t="s">
        <v>2672</v>
      </c>
    </row>
    <row r="252" spans="1:36" ht="315">
      <c r="A252" s="174" t="s">
        <v>433</v>
      </c>
      <c r="B252" s="174" t="s">
        <v>1082</v>
      </c>
      <c r="C252" s="174">
        <v>670469</v>
      </c>
      <c r="D252" s="174" t="s">
        <v>1083</v>
      </c>
      <c r="E252" s="174" t="s">
        <v>736</v>
      </c>
      <c r="F252" s="174" t="s">
        <v>559</v>
      </c>
      <c r="G252" s="174" t="s">
        <v>124</v>
      </c>
      <c r="H252" s="175">
        <v>46034.711805555555</v>
      </c>
      <c r="I252" s="174" t="s">
        <v>453</v>
      </c>
      <c r="J252" s="174" t="s">
        <v>475</v>
      </c>
      <c r="K252" s="174" t="s">
        <v>440</v>
      </c>
      <c r="L252" s="174" t="s">
        <v>441</v>
      </c>
      <c r="M252" s="174" t="s">
        <v>442</v>
      </c>
      <c r="N252" s="174" t="s">
        <v>443</v>
      </c>
      <c r="O252" s="174" t="s">
        <v>448</v>
      </c>
      <c r="AF252" s="174" t="s">
        <v>2670</v>
      </c>
      <c r="AG252" s="174" t="s">
        <v>2671</v>
      </c>
      <c r="AH252" s="174" t="s">
        <v>2667</v>
      </c>
      <c r="AI252" s="174" t="s">
        <v>2668</v>
      </c>
      <c r="AJ252" s="176" t="s">
        <v>2672</v>
      </c>
    </row>
    <row r="253" spans="1:36" ht="315">
      <c r="A253" s="174" t="s">
        <v>433</v>
      </c>
      <c r="B253" s="174" t="s">
        <v>1084</v>
      </c>
      <c r="C253" s="174">
        <v>670320</v>
      </c>
      <c r="D253" s="174" t="s">
        <v>1085</v>
      </c>
      <c r="E253" s="174" t="s">
        <v>736</v>
      </c>
      <c r="F253" s="174" t="s">
        <v>525</v>
      </c>
      <c r="G253" s="174" t="s">
        <v>124</v>
      </c>
      <c r="H253" s="175">
        <v>46034.511111111111</v>
      </c>
      <c r="I253" s="174" t="s">
        <v>453</v>
      </c>
      <c r="J253" s="174" t="s">
        <v>475</v>
      </c>
      <c r="K253" s="174" t="s">
        <v>726</v>
      </c>
      <c r="L253" s="174" t="s">
        <v>441</v>
      </c>
      <c r="M253" s="174" t="s">
        <v>442</v>
      </c>
      <c r="N253" s="174" t="s">
        <v>443</v>
      </c>
      <c r="O253" s="174" t="s">
        <v>448</v>
      </c>
      <c r="AF253" s="174" t="s">
        <v>2670</v>
      </c>
      <c r="AG253" s="174" t="s">
        <v>2671</v>
      </c>
      <c r="AH253" s="174" t="s">
        <v>2667</v>
      </c>
      <c r="AI253" s="174" t="s">
        <v>2668</v>
      </c>
      <c r="AJ253" s="176" t="s">
        <v>2672</v>
      </c>
    </row>
    <row r="254" spans="1:36" ht="315">
      <c r="A254" s="174" t="s">
        <v>433</v>
      </c>
      <c r="B254" s="174" t="s">
        <v>1086</v>
      </c>
      <c r="C254" s="174">
        <v>670106</v>
      </c>
      <c r="D254" s="174" t="s">
        <v>1087</v>
      </c>
      <c r="E254" s="174" t="s">
        <v>736</v>
      </c>
      <c r="F254" s="174" t="s">
        <v>508</v>
      </c>
      <c r="G254" s="174" t="s">
        <v>124</v>
      </c>
      <c r="H254" s="175">
        <v>46031.69027777778</v>
      </c>
      <c r="I254" s="174" t="s">
        <v>453</v>
      </c>
      <c r="J254" s="174" t="s">
        <v>475</v>
      </c>
      <c r="K254" s="174" t="s">
        <v>440</v>
      </c>
      <c r="L254" s="174" t="s">
        <v>441</v>
      </c>
      <c r="M254" s="174" t="s">
        <v>442</v>
      </c>
      <c r="N254" s="174" t="s">
        <v>443</v>
      </c>
      <c r="O254" s="174" t="s">
        <v>448</v>
      </c>
      <c r="AF254" s="174" t="s">
        <v>2670</v>
      </c>
      <c r="AG254" s="174" t="s">
        <v>2671</v>
      </c>
      <c r="AH254" s="174" t="s">
        <v>2667</v>
      </c>
      <c r="AI254" s="174" t="s">
        <v>2668</v>
      </c>
      <c r="AJ254" s="176" t="s">
        <v>2672</v>
      </c>
    </row>
    <row r="255" spans="1:36" ht="315">
      <c r="A255" s="174" t="s">
        <v>433</v>
      </c>
      <c r="B255" s="174" t="s">
        <v>1088</v>
      </c>
      <c r="C255" s="174">
        <v>670104</v>
      </c>
      <c r="D255" s="174" t="s">
        <v>1089</v>
      </c>
      <c r="E255" s="174" t="s">
        <v>736</v>
      </c>
      <c r="F255" s="174" t="s">
        <v>519</v>
      </c>
      <c r="G255" s="174" t="s">
        <v>124</v>
      </c>
      <c r="H255" s="175">
        <v>46031.688194444447</v>
      </c>
      <c r="I255" s="174" t="s">
        <v>453</v>
      </c>
      <c r="J255" s="174" t="s">
        <v>475</v>
      </c>
      <c r="K255" s="174" t="s">
        <v>440</v>
      </c>
      <c r="L255" s="174" t="s">
        <v>441</v>
      </c>
      <c r="M255" s="174" t="s">
        <v>442</v>
      </c>
      <c r="N255" s="174" t="s">
        <v>443</v>
      </c>
      <c r="O255" s="174" t="s">
        <v>448</v>
      </c>
      <c r="AF255" s="174" t="s">
        <v>2670</v>
      </c>
      <c r="AG255" s="174" t="s">
        <v>2671</v>
      </c>
      <c r="AH255" s="174" t="s">
        <v>2667</v>
      </c>
      <c r="AI255" s="174" t="s">
        <v>2668</v>
      </c>
      <c r="AJ255" s="176" t="s">
        <v>2672</v>
      </c>
    </row>
    <row r="256" spans="1:36" ht="315">
      <c r="A256" s="174" t="s">
        <v>433</v>
      </c>
      <c r="B256" s="174" t="s">
        <v>1090</v>
      </c>
      <c r="C256" s="174">
        <v>670042</v>
      </c>
      <c r="D256" s="174" t="s">
        <v>753</v>
      </c>
      <c r="E256" s="174" t="s">
        <v>736</v>
      </c>
      <c r="F256" s="174" t="s">
        <v>662</v>
      </c>
      <c r="G256" s="174" t="s">
        <v>124</v>
      </c>
      <c r="H256" s="175">
        <v>46031.672222222223</v>
      </c>
      <c r="I256" s="174" t="s">
        <v>482</v>
      </c>
      <c r="J256" s="174" t="s">
        <v>475</v>
      </c>
      <c r="K256" s="174" t="s">
        <v>726</v>
      </c>
      <c r="L256" s="174" t="s">
        <v>894</v>
      </c>
      <c r="M256" s="174" t="s">
        <v>441</v>
      </c>
      <c r="N256" s="174" t="s">
        <v>442</v>
      </c>
      <c r="O256" s="174" t="s">
        <v>443</v>
      </c>
      <c r="P256" s="174" t="s">
        <v>448</v>
      </c>
      <c r="AF256" s="174" t="s">
        <v>2670</v>
      </c>
      <c r="AG256" s="174" t="s">
        <v>2671</v>
      </c>
      <c r="AH256" s="174" t="s">
        <v>2667</v>
      </c>
      <c r="AI256" s="174" t="s">
        <v>2668</v>
      </c>
      <c r="AJ256" s="176" t="s">
        <v>2672</v>
      </c>
    </row>
    <row r="257" spans="1:36" ht="315">
      <c r="A257" s="174" t="s">
        <v>433</v>
      </c>
      <c r="B257" s="174" t="s">
        <v>1091</v>
      </c>
      <c r="C257" s="174">
        <v>670034</v>
      </c>
      <c r="D257" s="174" t="s">
        <v>1092</v>
      </c>
      <c r="E257" s="174" t="s">
        <v>736</v>
      </c>
      <c r="F257" s="174" t="s">
        <v>503</v>
      </c>
      <c r="G257" s="174" t="s">
        <v>124</v>
      </c>
      <c r="H257" s="175">
        <v>46031.634722222225</v>
      </c>
      <c r="I257" s="174" t="s">
        <v>482</v>
      </c>
      <c r="J257" s="174" t="s">
        <v>475</v>
      </c>
      <c r="K257" s="174" t="s">
        <v>726</v>
      </c>
      <c r="L257" s="174" t="s">
        <v>441</v>
      </c>
      <c r="M257" s="174" t="s">
        <v>1052</v>
      </c>
      <c r="N257" s="174" t="s">
        <v>442</v>
      </c>
      <c r="O257" s="174" t="s">
        <v>443</v>
      </c>
      <c r="P257" s="174" t="s">
        <v>448</v>
      </c>
      <c r="AF257" s="174" t="s">
        <v>2670</v>
      </c>
      <c r="AG257" s="174" t="s">
        <v>2671</v>
      </c>
      <c r="AH257" s="174" t="s">
        <v>2667</v>
      </c>
      <c r="AI257" s="174" t="s">
        <v>2668</v>
      </c>
      <c r="AJ257" s="176" t="s">
        <v>2672</v>
      </c>
    </row>
    <row r="258" spans="1:36" ht="315">
      <c r="A258" s="174" t="s">
        <v>433</v>
      </c>
      <c r="B258" s="174" t="s">
        <v>1093</v>
      </c>
      <c r="C258" s="174">
        <v>669983</v>
      </c>
      <c r="D258" s="174" t="s">
        <v>989</v>
      </c>
      <c r="E258" s="174" t="s">
        <v>736</v>
      </c>
      <c r="F258" s="174" t="s">
        <v>556</v>
      </c>
      <c r="G258" s="174" t="s">
        <v>124</v>
      </c>
      <c r="H258" s="175">
        <v>46031.631944444445</v>
      </c>
      <c r="I258" s="174" t="s">
        <v>453</v>
      </c>
      <c r="J258" s="174" t="s">
        <v>475</v>
      </c>
      <c r="K258" s="174" t="s">
        <v>440</v>
      </c>
      <c r="L258" s="174" t="s">
        <v>894</v>
      </c>
      <c r="M258" s="174" t="s">
        <v>441</v>
      </c>
      <c r="N258" s="174" t="s">
        <v>442</v>
      </c>
      <c r="O258" s="174" t="s">
        <v>443</v>
      </c>
      <c r="P258" s="174" t="s">
        <v>448</v>
      </c>
      <c r="AF258" s="174" t="s">
        <v>2670</v>
      </c>
      <c r="AG258" s="174" t="s">
        <v>2671</v>
      </c>
      <c r="AH258" s="174" t="s">
        <v>2667</v>
      </c>
      <c r="AI258" s="174" t="s">
        <v>2668</v>
      </c>
      <c r="AJ258" s="176" t="s">
        <v>2672</v>
      </c>
    </row>
    <row r="259" spans="1:36" ht="315">
      <c r="A259" s="174" t="s">
        <v>433</v>
      </c>
      <c r="B259" s="174" t="s">
        <v>1094</v>
      </c>
      <c r="C259" s="174">
        <v>669599</v>
      </c>
      <c r="D259" s="174" t="s">
        <v>1095</v>
      </c>
      <c r="E259" s="174" t="s">
        <v>736</v>
      </c>
      <c r="F259" s="174" t="s">
        <v>662</v>
      </c>
      <c r="G259" s="174" t="s">
        <v>124</v>
      </c>
      <c r="H259" s="175">
        <v>46031.467361111114</v>
      </c>
      <c r="I259" s="174" t="s">
        <v>453</v>
      </c>
      <c r="J259" s="174" t="s">
        <v>475</v>
      </c>
      <c r="K259" s="174" t="s">
        <v>440</v>
      </c>
      <c r="L259" s="174" t="s">
        <v>441</v>
      </c>
      <c r="M259" s="174" t="s">
        <v>442</v>
      </c>
      <c r="N259" s="174" t="s">
        <v>443</v>
      </c>
      <c r="O259" s="174" t="s">
        <v>448</v>
      </c>
      <c r="AF259" s="174" t="s">
        <v>2670</v>
      </c>
      <c r="AG259" s="174" t="s">
        <v>2671</v>
      </c>
      <c r="AH259" s="174" t="s">
        <v>2667</v>
      </c>
      <c r="AI259" s="174" t="s">
        <v>2668</v>
      </c>
      <c r="AJ259" s="176" t="s">
        <v>2672</v>
      </c>
    </row>
    <row r="260" spans="1:36" ht="315">
      <c r="A260" s="174" t="s">
        <v>433</v>
      </c>
      <c r="B260" s="174" t="s">
        <v>1096</v>
      </c>
      <c r="C260" s="174">
        <v>669336</v>
      </c>
      <c r="D260" s="174" t="s">
        <v>1097</v>
      </c>
      <c r="E260" s="174" t="s">
        <v>736</v>
      </c>
      <c r="F260" s="174" t="s">
        <v>496</v>
      </c>
      <c r="G260" s="174" t="s">
        <v>124</v>
      </c>
      <c r="H260" s="175">
        <v>46030.76458333333</v>
      </c>
      <c r="I260" s="174" t="s">
        <v>482</v>
      </c>
      <c r="J260" s="174" t="s">
        <v>475</v>
      </c>
      <c r="K260" s="174" t="s">
        <v>726</v>
      </c>
      <c r="L260" s="174" t="s">
        <v>441</v>
      </c>
      <c r="M260" s="174" t="s">
        <v>442</v>
      </c>
      <c r="N260" s="174" t="s">
        <v>1098</v>
      </c>
      <c r="O260" s="174" t="s">
        <v>448</v>
      </c>
      <c r="AF260" s="174" t="s">
        <v>2670</v>
      </c>
      <c r="AG260" s="174" t="s">
        <v>2671</v>
      </c>
      <c r="AH260" s="174" t="s">
        <v>2667</v>
      </c>
      <c r="AI260" s="174" t="s">
        <v>2668</v>
      </c>
      <c r="AJ260" s="176" t="s">
        <v>2672</v>
      </c>
    </row>
    <row r="261" spans="1:36" ht="315">
      <c r="A261" s="174" t="s">
        <v>433</v>
      </c>
      <c r="B261" s="174" t="s">
        <v>1099</v>
      </c>
      <c r="C261" s="174">
        <v>669332</v>
      </c>
      <c r="D261" s="174" t="s">
        <v>1100</v>
      </c>
      <c r="E261" s="174" t="s">
        <v>736</v>
      </c>
      <c r="F261" s="174" t="s">
        <v>559</v>
      </c>
      <c r="G261" s="174" t="s">
        <v>124</v>
      </c>
      <c r="H261" s="175">
        <v>46030.750694444447</v>
      </c>
      <c r="I261" s="174" t="s">
        <v>482</v>
      </c>
      <c r="J261" s="174" t="s">
        <v>475</v>
      </c>
      <c r="K261" s="174" t="s">
        <v>726</v>
      </c>
      <c r="L261" s="174" t="s">
        <v>441</v>
      </c>
      <c r="M261" s="174" t="s">
        <v>442</v>
      </c>
      <c r="N261" s="174" t="s">
        <v>1098</v>
      </c>
      <c r="O261" s="174" t="s">
        <v>448</v>
      </c>
      <c r="AF261" s="174" t="s">
        <v>2670</v>
      </c>
      <c r="AG261" s="174" t="s">
        <v>2671</v>
      </c>
      <c r="AH261" s="174" t="s">
        <v>2667</v>
      </c>
      <c r="AI261" s="174" t="s">
        <v>2668</v>
      </c>
      <c r="AJ261" s="176" t="s">
        <v>2672</v>
      </c>
    </row>
    <row r="262" spans="1:36" ht="315">
      <c r="A262" s="174" t="s">
        <v>433</v>
      </c>
      <c r="B262" s="174" t="s">
        <v>1101</v>
      </c>
      <c r="C262" s="174">
        <v>669321</v>
      </c>
      <c r="D262" s="174" t="s">
        <v>1102</v>
      </c>
      <c r="E262" s="174" t="s">
        <v>549</v>
      </c>
      <c r="F262" s="174" t="s">
        <v>549</v>
      </c>
      <c r="G262" s="174" t="s">
        <v>304</v>
      </c>
      <c r="H262" s="175">
        <v>46030.727777777778</v>
      </c>
      <c r="I262" s="174" t="s">
        <v>453</v>
      </c>
      <c r="J262" s="174" t="s">
        <v>475</v>
      </c>
      <c r="K262" s="174" t="s">
        <v>880</v>
      </c>
      <c r="L262" s="174" t="s">
        <v>441</v>
      </c>
      <c r="M262" s="174" t="s">
        <v>442</v>
      </c>
      <c r="N262" s="174" t="s">
        <v>443</v>
      </c>
      <c r="O262" s="174" t="s">
        <v>1070</v>
      </c>
      <c r="P262" s="174" t="s">
        <v>1058</v>
      </c>
      <c r="Q262" s="174" t="s">
        <v>650</v>
      </c>
      <c r="R262" s="174" t="s">
        <v>521</v>
      </c>
      <c r="S262" s="174" t="s">
        <v>763</v>
      </c>
      <c r="T262" s="174" t="s">
        <v>448</v>
      </c>
      <c r="AF262" s="174" t="s">
        <v>2670</v>
      </c>
      <c r="AG262" s="174" t="s">
        <v>2671</v>
      </c>
      <c r="AH262" s="174" t="s">
        <v>2667</v>
      </c>
      <c r="AI262" s="174" t="s">
        <v>2668</v>
      </c>
      <c r="AJ262" s="176" t="s">
        <v>2672</v>
      </c>
    </row>
    <row r="263" spans="1:36" ht="315">
      <c r="A263" s="174" t="s">
        <v>433</v>
      </c>
      <c r="B263" s="174" t="s">
        <v>1103</v>
      </c>
      <c r="C263" s="174">
        <v>669309</v>
      </c>
      <c r="D263" s="174" t="s">
        <v>1104</v>
      </c>
      <c r="E263" s="174" t="s">
        <v>736</v>
      </c>
      <c r="F263" s="174" t="s">
        <v>559</v>
      </c>
      <c r="G263" s="174" t="s">
        <v>124</v>
      </c>
      <c r="H263" s="175">
        <v>46030.661111111112</v>
      </c>
      <c r="I263" s="174" t="s">
        <v>453</v>
      </c>
      <c r="J263" s="174" t="s">
        <v>475</v>
      </c>
      <c r="K263" s="174" t="s">
        <v>726</v>
      </c>
      <c r="L263" s="174" t="s">
        <v>441</v>
      </c>
      <c r="M263" s="174" t="s">
        <v>442</v>
      </c>
      <c r="N263" s="174" t="s">
        <v>1098</v>
      </c>
      <c r="O263" s="174" t="s">
        <v>448</v>
      </c>
      <c r="AF263" s="174" t="s">
        <v>2670</v>
      </c>
      <c r="AG263" s="174" t="s">
        <v>2671</v>
      </c>
      <c r="AH263" s="174" t="s">
        <v>2667</v>
      </c>
      <c r="AI263" s="174" t="s">
        <v>2668</v>
      </c>
      <c r="AJ263" s="176" t="s">
        <v>2672</v>
      </c>
    </row>
    <row r="264" spans="1:36" ht="315">
      <c r="A264" s="174" t="s">
        <v>433</v>
      </c>
      <c r="B264" s="174" t="s">
        <v>1105</v>
      </c>
      <c r="C264" s="174">
        <v>669220</v>
      </c>
      <c r="D264" s="174" t="s">
        <v>854</v>
      </c>
      <c r="E264" s="174" t="s">
        <v>736</v>
      </c>
      <c r="F264" s="174" t="s">
        <v>503</v>
      </c>
      <c r="G264" s="174" t="s">
        <v>124</v>
      </c>
      <c r="H264" s="175">
        <v>46030.631249999999</v>
      </c>
      <c r="I264" s="174" t="s">
        <v>453</v>
      </c>
      <c r="J264" s="174" t="s">
        <v>475</v>
      </c>
      <c r="K264" s="174" t="s">
        <v>726</v>
      </c>
      <c r="L264" s="174" t="s">
        <v>441</v>
      </c>
      <c r="M264" s="174" t="s">
        <v>442</v>
      </c>
      <c r="N264" s="174" t="s">
        <v>1098</v>
      </c>
      <c r="O264" s="174" t="s">
        <v>448</v>
      </c>
      <c r="AF264" s="174" t="s">
        <v>2670</v>
      </c>
      <c r="AG264" s="174" t="s">
        <v>2671</v>
      </c>
      <c r="AH264" s="174" t="s">
        <v>2667</v>
      </c>
      <c r="AI264" s="174" t="s">
        <v>2668</v>
      </c>
      <c r="AJ264" s="176" t="s">
        <v>2672</v>
      </c>
    </row>
    <row r="265" spans="1:36" ht="315">
      <c r="A265" s="174" t="s">
        <v>433</v>
      </c>
      <c r="B265" s="174" t="s">
        <v>1106</v>
      </c>
      <c r="C265" s="174">
        <v>668462</v>
      </c>
      <c r="D265" s="174" t="s">
        <v>1107</v>
      </c>
      <c r="E265" s="174" t="s">
        <v>532</v>
      </c>
      <c r="F265" s="174" t="s">
        <v>532</v>
      </c>
      <c r="G265" s="174" t="s">
        <v>304</v>
      </c>
      <c r="H265" s="175">
        <v>46030.434027777781</v>
      </c>
      <c r="I265" s="174" t="s">
        <v>491</v>
      </c>
      <c r="J265" s="174" t="s">
        <v>475</v>
      </c>
      <c r="K265" s="174" t="s">
        <v>440</v>
      </c>
      <c r="L265" s="174" t="s">
        <v>441</v>
      </c>
      <c r="M265" s="174" t="s">
        <v>442</v>
      </c>
      <c r="N265" s="174" t="s">
        <v>1098</v>
      </c>
      <c r="O265" s="174" t="s">
        <v>1108</v>
      </c>
      <c r="P265" s="174" t="s">
        <v>687</v>
      </c>
      <c r="Q265" s="174" t="s">
        <v>460</v>
      </c>
      <c r="R265" s="174" t="s">
        <v>931</v>
      </c>
      <c r="S265" s="174" t="s">
        <v>932</v>
      </c>
      <c r="T265" s="174" t="s">
        <v>448</v>
      </c>
      <c r="U265" s="174" t="s">
        <v>1109</v>
      </c>
      <c r="AF265" s="174" t="s">
        <v>2670</v>
      </c>
      <c r="AG265" s="174" t="s">
        <v>2671</v>
      </c>
      <c r="AH265" s="174" t="s">
        <v>2667</v>
      </c>
      <c r="AI265" s="174" t="s">
        <v>2668</v>
      </c>
      <c r="AJ265" s="176" t="s">
        <v>2672</v>
      </c>
    </row>
    <row r="266" spans="1:36" ht="315">
      <c r="A266" s="174" t="s">
        <v>433</v>
      </c>
      <c r="B266" s="174" t="s">
        <v>1110</v>
      </c>
      <c r="C266" s="174">
        <v>668220</v>
      </c>
      <c r="D266" s="174" t="s">
        <v>1111</v>
      </c>
      <c r="E266" s="174" t="s">
        <v>736</v>
      </c>
      <c r="F266" s="174" t="s">
        <v>496</v>
      </c>
      <c r="G266" s="174" t="s">
        <v>124</v>
      </c>
      <c r="H266" s="175">
        <v>46029.779166666667</v>
      </c>
      <c r="I266" s="174" t="s">
        <v>453</v>
      </c>
      <c r="J266" s="174" t="s">
        <v>475</v>
      </c>
      <c r="K266" s="174" t="s">
        <v>726</v>
      </c>
      <c r="L266" s="174" t="s">
        <v>441</v>
      </c>
      <c r="M266" s="174" t="s">
        <v>442</v>
      </c>
      <c r="N266" s="174" t="s">
        <v>1098</v>
      </c>
      <c r="O266" s="174" t="s">
        <v>448</v>
      </c>
      <c r="AF266" s="174" t="s">
        <v>2670</v>
      </c>
      <c r="AG266" s="174" t="s">
        <v>2671</v>
      </c>
      <c r="AH266" s="174" t="s">
        <v>2667</v>
      </c>
      <c r="AI266" s="174" t="s">
        <v>2668</v>
      </c>
      <c r="AJ266" s="176" t="s">
        <v>2672</v>
      </c>
    </row>
    <row r="267" spans="1:36" ht="315">
      <c r="A267" s="174" t="s">
        <v>433</v>
      </c>
      <c r="B267" s="174" t="s">
        <v>1112</v>
      </c>
      <c r="C267" s="174">
        <v>668067</v>
      </c>
      <c r="D267" s="174" t="s">
        <v>807</v>
      </c>
      <c r="E267" s="174" t="s">
        <v>736</v>
      </c>
      <c r="F267" s="174" t="s">
        <v>503</v>
      </c>
      <c r="G267" s="174" t="s">
        <v>124</v>
      </c>
      <c r="H267" s="175">
        <v>46029.674305555556</v>
      </c>
      <c r="I267" s="174" t="s">
        <v>453</v>
      </c>
      <c r="J267" s="174" t="s">
        <v>475</v>
      </c>
      <c r="K267" s="174" t="s">
        <v>726</v>
      </c>
      <c r="L267" s="174" t="s">
        <v>441</v>
      </c>
      <c r="M267" s="174" t="s">
        <v>442</v>
      </c>
      <c r="N267" s="174" t="s">
        <v>1098</v>
      </c>
      <c r="O267" s="174" t="s">
        <v>448</v>
      </c>
      <c r="AF267" s="174" t="s">
        <v>2670</v>
      </c>
      <c r="AG267" s="174" t="s">
        <v>2671</v>
      </c>
      <c r="AH267" s="174" t="s">
        <v>2667</v>
      </c>
      <c r="AI267" s="174" t="s">
        <v>2668</v>
      </c>
      <c r="AJ267" s="176" t="s">
        <v>2672</v>
      </c>
    </row>
    <row r="268" spans="1:36" ht="315">
      <c r="A268" s="174" t="s">
        <v>433</v>
      </c>
      <c r="B268" s="174" t="s">
        <v>1113</v>
      </c>
      <c r="C268" s="174">
        <v>668168</v>
      </c>
      <c r="D268" s="174" t="s">
        <v>1114</v>
      </c>
      <c r="E268" s="174" t="s">
        <v>473</v>
      </c>
      <c r="F268" s="174" t="s">
        <v>556</v>
      </c>
      <c r="G268" s="174" t="s">
        <v>124</v>
      </c>
      <c r="H268" s="175">
        <v>46029.652083333334</v>
      </c>
      <c r="I268" s="174" t="s">
        <v>453</v>
      </c>
      <c r="J268" s="174" t="s">
        <v>475</v>
      </c>
      <c r="K268" s="174" t="s">
        <v>440</v>
      </c>
      <c r="L268" s="174" t="s">
        <v>894</v>
      </c>
      <c r="M268" s="174" t="s">
        <v>441</v>
      </c>
      <c r="N268" s="174" t="s">
        <v>442</v>
      </c>
      <c r="O268" s="174" t="s">
        <v>1098</v>
      </c>
      <c r="P268" s="174" t="s">
        <v>448</v>
      </c>
      <c r="Q268" s="174" t="s">
        <v>529</v>
      </c>
      <c r="AF268" s="174" t="s">
        <v>2670</v>
      </c>
      <c r="AG268" s="174" t="s">
        <v>2671</v>
      </c>
      <c r="AH268" s="174" t="s">
        <v>2667</v>
      </c>
      <c r="AI268" s="174" t="s">
        <v>2668</v>
      </c>
      <c r="AJ268" s="176" t="s">
        <v>2672</v>
      </c>
    </row>
    <row r="269" spans="1:36" ht="315">
      <c r="A269" s="174" t="s">
        <v>433</v>
      </c>
      <c r="B269" s="174" t="s">
        <v>1115</v>
      </c>
      <c r="C269" s="174">
        <v>668143</v>
      </c>
      <c r="D269" s="174" t="s">
        <v>991</v>
      </c>
      <c r="E269" s="174" t="s">
        <v>736</v>
      </c>
      <c r="F269" s="174" t="s">
        <v>783</v>
      </c>
      <c r="G269" s="174" t="s">
        <v>124</v>
      </c>
      <c r="H269" s="175">
        <v>46029.634722222225</v>
      </c>
      <c r="I269" s="174" t="s">
        <v>453</v>
      </c>
      <c r="J269" s="174" t="s">
        <v>475</v>
      </c>
      <c r="K269" s="174" t="s">
        <v>440</v>
      </c>
      <c r="L269" s="174" t="s">
        <v>441</v>
      </c>
      <c r="M269" s="174" t="s">
        <v>442</v>
      </c>
      <c r="N269" s="174" t="s">
        <v>1098</v>
      </c>
      <c r="O269" s="174" t="s">
        <v>448</v>
      </c>
      <c r="AF269" s="174" t="s">
        <v>2670</v>
      </c>
      <c r="AG269" s="174" t="s">
        <v>2671</v>
      </c>
      <c r="AH269" s="174" t="s">
        <v>2667</v>
      </c>
      <c r="AI269" s="174" t="s">
        <v>2668</v>
      </c>
      <c r="AJ269" s="176" t="s">
        <v>2672</v>
      </c>
    </row>
    <row r="270" spans="1:36" ht="315">
      <c r="A270" s="174" t="s">
        <v>433</v>
      </c>
      <c r="B270" s="174" t="s">
        <v>1116</v>
      </c>
      <c r="C270" s="174">
        <v>667829</v>
      </c>
      <c r="D270" s="174" t="s">
        <v>1117</v>
      </c>
      <c r="E270" s="174" t="s">
        <v>736</v>
      </c>
      <c r="F270" s="174" t="s">
        <v>519</v>
      </c>
      <c r="G270" s="174" t="s">
        <v>124</v>
      </c>
      <c r="H270" s="175">
        <v>46029.517361111109</v>
      </c>
      <c r="I270" s="174" t="s">
        <v>453</v>
      </c>
      <c r="J270" s="174" t="s">
        <v>475</v>
      </c>
      <c r="K270" s="174" t="s">
        <v>440</v>
      </c>
      <c r="L270" s="174" t="s">
        <v>441</v>
      </c>
      <c r="M270" s="174" t="s">
        <v>442</v>
      </c>
      <c r="N270" s="174" t="s">
        <v>1098</v>
      </c>
      <c r="O270" s="174" t="s">
        <v>448</v>
      </c>
      <c r="AF270" s="174" t="s">
        <v>2670</v>
      </c>
      <c r="AG270" s="174" t="s">
        <v>2671</v>
      </c>
      <c r="AH270" s="174" t="s">
        <v>2667</v>
      </c>
      <c r="AI270" s="174" t="s">
        <v>2668</v>
      </c>
      <c r="AJ270" s="176" t="s">
        <v>2672</v>
      </c>
    </row>
    <row r="271" spans="1:36" ht="315">
      <c r="A271" s="174" t="s">
        <v>433</v>
      </c>
      <c r="B271" s="174" t="s">
        <v>1118</v>
      </c>
      <c r="C271" s="174">
        <v>667355</v>
      </c>
      <c r="D271" s="174" t="s">
        <v>1119</v>
      </c>
      <c r="E271" s="174" t="s">
        <v>736</v>
      </c>
      <c r="F271" s="174" t="s">
        <v>508</v>
      </c>
      <c r="G271" s="174" t="s">
        <v>124</v>
      </c>
      <c r="H271" s="175">
        <v>46028.750694444447</v>
      </c>
      <c r="I271" s="174" t="s">
        <v>453</v>
      </c>
      <c r="J271" s="174" t="s">
        <v>475</v>
      </c>
      <c r="K271" s="174" t="s">
        <v>440</v>
      </c>
      <c r="L271" s="174" t="s">
        <v>441</v>
      </c>
      <c r="M271" s="174" t="s">
        <v>442</v>
      </c>
      <c r="N271" s="174" t="s">
        <v>1098</v>
      </c>
      <c r="O271" s="174" t="s">
        <v>448</v>
      </c>
      <c r="AF271" s="174" t="s">
        <v>2670</v>
      </c>
      <c r="AG271" s="174" t="s">
        <v>2671</v>
      </c>
      <c r="AH271" s="174" t="s">
        <v>2667</v>
      </c>
      <c r="AI271" s="174" t="s">
        <v>2668</v>
      </c>
      <c r="AJ271" s="176" t="s">
        <v>2672</v>
      </c>
    </row>
    <row r="272" spans="1:36" ht="315">
      <c r="A272" s="174" t="s">
        <v>433</v>
      </c>
      <c r="B272" s="174" t="s">
        <v>1120</v>
      </c>
      <c r="C272" s="174">
        <v>667208</v>
      </c>
      <c r="D272" s="174" t="s">
        <v>1121</v>
      </c>
      <c r="E272" s="174" t="s">
        <v>736</v>
      </c>
      <c r="F272" s="174" t="s">
        <v>452</v>
      </c>
      <c r="G272" s="174" t="s">
        <v>124</v>
      </c>
      <c r="H272" s="175">
        <v>46028.677083333336</v>
      </c>
      <c r="I272" s="174" t="s">
        <v>482</v>
      </c>
      <c r="J272" s="174" t="s">
        <v>475</v>
      </c>
      <c r="K272" s="174" t="s">
        <v>726</v>
      </c>
      <c r="L272" s="174" t="s">
        <v>441</v>
      </c>
      <c r="M272" s="174" t="s">
        <v>442</v>
      </c>
      <c r="N272" s="174" t="s">
        <v>1098</v>
      </c>
      <c r="O272" s="174" t="s">
        <v>448</v>
      </c>
      <c r="AF272" s="174" t="s">
        <v>2670</v>
      </c>
      <c r="AG272" s="174" t="s">
        <v>2671</v>
      </c>
      <c r="AH272" s="174" t="s">
        <v>2667</v>
      </c>
      <c r="AI272" s="174" t="s">
        <v>2668</v>
      </c>
      <c r="AJ272" s="176" t="s">
        <v>2672</v>
      </c>
    </row>
    <row r="273" spans="1:36" ht="315">
      <c r="A273" s="174" t="s">
        <v>433</v>
      </c>
      <c r="B273" s="174" t="s">
        <v>1122</v>
      </c>
      <c r="C273" s="174">
        <v>667332</v>
      </c>
      <c r="D273" s="174" t="s">
        <v>1123</v>
      </c>
      <c r="E273" s="174" t="s">
        <v>1124</v>
      </c>
      <c r="F273" s="174" t="s">
        <v>783</v>
      </c>
      <c r="G273" s="174" t="s">
        <v>298</v>
      </c>
      <c r="H273" s="175">
        <v>46028.657638888886</v>
      </c>
      <c r="I273" s="174" t="s">
        <v>453</v>
      </c>
      <c r="J273" s="174" t="s">
        <v>475</v>
      </c>
      <c r="K273" s="174" t="s">
        <v>439</v>
      </c>
      <c r="L273" s="174" t="s">
        <v>440</v>
      </c>
      <c r="M273" s="174" t="s">
        <v>441</v>
      </c>
      <c r="N273" s="174" t="s">
        <v>442</v>
      </c>
      <c r="O273" s="174" t="s">
        <v>1098</v>
      </c>
      <c r="P273" s="174" t="s">
        <v>599</v>
      </c>
      <c r="Q273" s="174" t="s">
        <v>460</v>
      </c>
      <c r="R273" s="174" t="s">
        <v>448</v>
      </c>
      <c r="AF273" s="174" t="s">
        <v>2670</v>
      </c>
      <c r="AG273" s="174" t="s">
        <v>2671</v>
      </c>
      <c r="AH273" s="174" t="s">
        <v>2667</v>
      </c>
      <c r="AI273" s="174" t="s">
        <v>2668</v>
      </c>
      <c r="AJ273" s="176" t="s">
        <v>2672</v>
      </c>
    </row>
    <row r="274" spans="1:36" ht="315">
      <c r="A274" s="174" t="s">
        <v>433</v>
      </c>
      <c r="B274" s="174" t="s">
        <v>1125</v>
      </c>
      <c r="C274" s="174">
        <v>667317</v>
      </c>
      <c r="D274" s="174" t="s">
        <v>965</v>
      </c>
      <c r="E274" s="174" t="s">
        <v>736</v>
      </c>
      <c r="F274" s="174" t="s">
        <v>556</v>
      </c>
      <c r="G274" s="174" t="s">
        <v>124</v>
      </c>
      <c r="H274" s="175">
        <v>46028.625</v>
      </c>
      <c r="I274" s="174" t="s">
        <v>482</v>
      </c>
      <c r="J274" s="174" t="s">
        <v>475</v>
      </c>
      <c r="K274" s="174" t="s">
        <v>726</v>
      </c>
      <c r="L274" s="174" t="s">
        <v>441</v>
      </c>
      <c r="M274" s="174" t="s">
        <v>442</v>
      </c>
      <c r="N274" s="174" t="s">
        <v>1098</v>
      </c>
      <c r="O274" s="174" t="s">
        <v>448</v>
      </c>
      <c r="AF274" s="174" t="s">
        <v>2670</v>
      </c>
      <c r="AG274" s="174" t="s">
        <v>2671</v>
      </c>
      <c r="AH274" s="174" t="s">
        <v>2667</v>
      </c>
      <c r="AI274" s="174" t="s">
        <v>2668</v>
      </c>
      <c r="AJ274" s="176" t="s">
        <v>2672</v>
      </c>
    </row>
    <row r="275" spans="1:36" ht="315">
      <c r="A275" s="174" t="s">
        <v>433</v>
      </c>
      <c r="B275" s="174" t="s">
        <v>1126</v>
      </c>
      <c r="C275" s="174">
        <v>662420</v>
      </c>
      <c r="D275" s="174" t="s">
        <v>1127</v>
      </c>
      <c r="E275" s="174" t="s">
        <v>1128</v>
      </c>
      <c r="F275" s="174" t="s">
        <v>467</v>
      </c>
      <c r="G275" s="174" t="s">
        <v>303</v>
      </c>
      <c r="H275" s="175">
        <v>46011.692361111112</v>
      </c>
      <c r="I275" s="174" t="s">
        <v>491</v>
      </c>
      <c r="J275" s="174" t="s">
        <v>475</v>
      </c>
      <c r="K275" s="174" t="s">
        <v>737</v>
      </c>
      <c r="L275" s="174" t="s">
        <v>738</v>
      </c>
      <c r="M275" s="174" t="s">
        <v>442</v>
      </c>
      <c r="N275" s="174" t="s">
        <v>1129</v>
      </c>
      <c r="O275" s="174" t="s">
        <v>1130</v>
      </c>
      <c r="P275" s="174" t="s">
        <v>460</v>
      </c>
      <c r="Q275" s="174" t="s">
        <v>1131</v>
      </c>
      <c r="R275" s="174" t="s">
        <v>1027</v>
      </c>
      <c r="S275" s="174" t="s">
        <v>1132</v>
      </c>
      <c r="T275" s="174" t="s">
        <v>1133</v>
      </c>
      <c r="AF275" s="174" t="s">
        <v>2670</v>
      </c>
      <c r="AG275" s="174" t="s">
        <v>2671</v>
      </c>
      <c r="AH275" s="174" t="s">
        <v>2667</v>
      </c>
      <c r="AI275" s="174" t="s">
        <v>2668</v>
      </c>
      <c r="AJ275" s="176" t="s">
        <v>2672</v>
      </c>
    </row>
    <row r="276" spans="1:36" ht="315">
      <c r="A276" s="174" t="s">
        <v>433</v>
      </c>
      <c r="B276" s="174" t="s">
        <v>1134</v>
      </c>
      <c r="C276" s="174">
        <v>662419</v>
      </c>
      <c r="D276" s="174" t="s">
        <v>1135</v>
      </c>
      <c r="E276" s="174" t="s">
        <v>1026</v>
      </c>
      <c r="F276" s="174" t="s">
        <v>467</v>
      </c>
      <c r="G276" s="174" t="s">
        <v>299</v>
      </c>
      <c r="H276" s="175">
        <v>46011.647916666669</v>
      </c>
      <c r="I276" s="174" t="s">
        <v>491</v>
      </c>
      <c r="J276" s="174" t="s">
        <v>475</v>
      </c>
      <c r="K276" s="174" t="s">
        <v>439</v>
      </c>
      <c r="L276" s="174" t="s">
        <v>737</v>
      </c>
      <c r="M276" s="174" t="s">
        <v>738</v>
      </c>
      <c r="N276" s="174" t="s">
        <v>442</v>
      </c>
      <c r="O276" s="174" t="s">
        <v>1129</v>
      </c>
      <c r="P276" s="174" t="s">
        <v>930</v>
      </c>
      <c r="Q276" s="174" t="s">
        <v>634</v>
      </c>
      <c r="R276" s="174" t="s">
        <v>460</v>
      </c>
      <c r="S276" s="174" t="s">
        <v>840</v>
      </c>
      <c r="T276" s="174" t="s">
        <v>1027</v>
      </c>
      <c r="U276" s="174" t="s">
        <v>1132</v>
      </c>
      <c r="V276" s="174" t="s">
        <v>1028</v>
      </c>
      <c r="AF276" s="174" t="s">
        <v>2670</v>
      </c>
      <c r="AG276" s="174" t="s">
        <v>2671</v>
      </c>
      <c r="AH276" s="174" t="s">
        <v>2667</v>
      </c>
      <c r="AI276" s="174" t="s">
        <v>2668</v>
      </c>
      <c r="AJ276" s="176" t="s">
        <v>2672</v>
      </c>
    </row>
    <row r="277" spans="1:36" ht="315">
      <c r="A277" s="174" t="s">
        <v>433</v>
      </c>
      <c r="B277" s="174" t="s">
        <v>1136</v>
      </c>
      <c r="C277" s="174">
        <v>662416</v>
      </c>
      <c r="D277" s="174" t="s">
        <v>1137</v>
      </c>
      <c r="E277" s="174" t="s">
        <v>736</v>
      </c>
      <c r="F277" s="174" t="s">
        <v>519</v>
      </c>
      <c r="G277" s="174" t="s">
        <v>124</v>
      </c>
      <c r="H277" s="175">
        <v>46011.620138888888</v>
      </c>
      <c r="I277" s="174" t="s">
        <v>453</v>
      </c>
      <c r="J277" s="174" t="s">
        <v>475</v>
      </c>
      <c r="K277" s="174" t="s">
        <v>737</v>
      </c>
      <c r="L277" s="174" t="s">
        <v>738</v>
      </c>
      <c r="M277" s="174" t="s">
        <v>442</v>
      </c>
      <c r="N277" s="174" t="s">
        <v>1138</v>
      </c>
      <c r="O277" s="174" t="s">
        <v>1132</v>
      </c>
      <c r="AF277" s="174" t="s">
        <v>2670</v>
      </c>
      <c r="AG277" s="174" t="s">
        <v>2671</v>
      </c>
      <c r="AH277" s="174" t="s">
        <v>2667</v>
      </c>
      <c r="AI277" s="174" t="s">
        <v>2668</v>
      </c>
      <c r="AJ277" s="176" t="s">
        <v>2672</v>
      </c>
    </row>
    <row r="278" spans="1:36" ht="315">
      <c r="A278" s="174" t="s">
        <v>433</v>
      </c>
      <c r="B278" s="174" t="s">
        <v>1139</v>
      </c>
      <c r="C278" s="174">
        <v>662413</v>
      </c>
      <c r="D278" s="174" t="s">
        <v>610</v>
      </c>
      <c r="E278" s="174" t="s">
        <v>736</v>
      </c>
      <c r="F278" s="174" t="s">
        <v>519</v>
      </c>
      <c r="G278" s="174" t="s">
        <v>124</v>
      </c>
      <c r="H278" s="175">
        <v>46011.576388888891</v>
      </c>
      <c r="I278" s="174" t="s">
        <v>453</v>
      </c>
      <c r="J278" s="174" t="s">
        <v>475</v>
      </c>
      <c r="K278" s="174" t="s">
        <v>737</v>
      </c>
      <c r="L278" s="174" t="s">
        <v>738</v>
      </c>
      <c r="M278" s="174" t="s">
        <v>442</v>
      </c>
      <c r="N278" s="174" t="s">
        <v>1138</v>
      </c>
      <c r="O278" s="174" t="s">
        <v>1132</v>
      </c>
      <c r="AF278" s="174" t="s">
        <v>2670</v>
      </c>
      <c r="AG278" s="174" t="s">
        <v>2671</v>
      </c>
      <c r="AH278" s="174" t="s">
        <v>2667</v>
      </c>
      <c r="AI278" s="174" t="s">
        <v>2668</v>
      </c>
      <c r="AJ278" s="176" t="s">
        <v>2672</v>
      </c>
    </row>
    <row r="279" spans="1:36" ht="315">
      <c r="A279" s="174" t="s">
        <v>433</v>
      </c>
      <c r="B279" s="174" t="s">
        <v>1140</v>
      </c>
      <c r="C279" s="174">
        <v>662409</v>
      </c>
      <c r="D279" s="174" t="s">
        <v>1141</v>
      </c>
      <c r="E279" s="174" t="s">
        <v>467</v>
      </c>
      <c r="F279" s="174" t="s">
        <v>467</v>
      </c>
      <c r="G279" s="174" t="s">
        <v>304</v>
      </c>
      <c r="H279" s="175">
        <v>46011.560416666667</v>
      </c>
      <c r="I279" s="174" t="s">
        <v>453</v>
      </c>
      <c r="J279" s="174" t="s">
        <v>475</v>
      </c>
      <c r="K279" s="174" t="s">
        <v>737</v>
      </c>
      <c r="L279" s="174" t="s">
        <v>738</v>
      </c>
      <c r="M279" s="174" t="s">
        <v>1041</v>
      </c>
      <c r="N279" s="174" t="s">
        <v>442</v>
      </c>
      <c r="O279" s="174" t="s">
        <v>1129</v>
      </c>
      <c r="P279" s="174" t="s">
        <v>1042</v>
      </c>
      <c r="Q279" s="174" t="s">
        <v>485</v>
      </c>
      <c r="R279" s="174" t="s">
        <v>510</v>
      </c>
      <c r="S279" s="174" t="s">
        <v>1132</v>
      </c>
      <c r="AF279" s="174" t="s">
        <v>2670</v>
      </c>
      <c r="AG279" s="174" t="s">
        <v>2671</v>
      </c>
      <c r="AH279" s="174" t="s">
        <v>2667</v>
      </c>
      <c r="AI279" s="174" t="s">
        <v>2668</v>
      </c>
      <c r="AJ279" s="176" t="s">
        <v>2672</v>
      </c>
    </row>
    <row r="280" spans="1:36" ht="315">
      <c r="A280" s="174" t="s">
        <v>433</v>
      </c>
      <c r="B280" s="174" t="s">
        <v>1142</v>
      </c>
      <c r="C280" s="174">
        <v>662401</v>
      </c>
      <c r="D280" s="174" t="s">
        <v>1143</v>
      </c>
      <c r="E280" s="174" t="s">
        <v>736</v>
      </c>
      <c r="F280" s="174" t="s">
        <v>467</v>
      </c>
      <c r="G280" s="174" t="s">
        <v>124</v>
      </c>
      <c r="H280" s="175">
        <v>46011.491666666669</v>
      </c>
      <c r="I280" s="174" t="s">
        <v>453</v>
      </c>
      <c r="J280" s="174" t="s">
        <v>475</v>
      </c>
      <c r="K280" s="174" t="s">
        <v>737</v>
      </c>
      <c r="L280" s="174" t="s">
        <v>738</v>
      </c>
      <c r="M280" s="174" t="s">
        <v>442</v>
      </c>
      <c r="N280" s="174" t="s">
        <v>1129</v>
      </c>
      <c r="O280" s="174" t="s">
        <v>1132</v>
      </c>
      <c r="AF280" s="174" t="s">
        <v>2670</v>
      </c>
      <c r="AG280" s="174" t="s">
        <v>2671</v>
      </c>
      <c r="AH280" s="174" t="s">
        <v>2667</v>
      </c>
      <c r="AI280" s="174" t="s">
        <v>2668</v>
      </c>
      <c r="AJ280" s="176" t="s">
        <v>2672</v>
      </c>
    </row>
    <row r="281" spans="1:36" ht="315">
      <c r="A281" s="174" t="s">
        <v>433</v>
      </c>
      <c r="B281" s="174" t="s">
        <v>1144</v>
      </c>
      <c r="C281" s="174">
        <v>662400</v>
      </c>
      <c r="D281" s="174" t="s">
        <v>1145</v>
      </c>
      <c r="E281" s="174" t="s">
        <v>736</v>
      </c>
      <c r="F281" s="174" t="s">
        <v>481</v>
      </c>
      <c r="G281" s="174" t="s">
        <v>124</v>
      </c>
      <c r="H281" s="175">
        <v>46011.479166666664</v>
      </c>
      <c r="I281" s="174" t="s">
        <v>482</v>
      </c>
      <c r="J281" s="174" t="s">
        <v>475</v>
      </c>
      <c r="K281" s="174" t="s">
        <v>737</v>
      </c>
      <c r="L281" s="174" t="s">
        <v>738</v>
      </c>
      <c r="M281" s="174" t="s">
        <v>442</v>
      </c>
      <c r="N281" s="174" t="s">
        <v>1138</v>
      </c>
      <c r="O281" s="174" t="s">
        <v>1132</v>
      </c>
      <c r="AF281" s="174" t="s">
        <v>2670</v>
      </c>
      <c r="AG281" s="174" t="s">
        <v>2671</v>
      </c>
      <c r="AH281" s="174" t="s">
        <v>2667</v>
      </c>
      <c r="AI281" s="174" t="s">
        <v>2668</v>
      </c>
      <c r="AJ281" s="176" t="s">
        <v>2672</v>
      </c>
    </row>
    <row r="282" spans="1:36" ht="315">
      <c r="A282" s="174" t="s">
        <v>433</v>
      </c>
      <c r="B282" s="174" t="s">
        <v>1146</v>
      </c>
      <c r="C282" s="174">
        <v>662107</v>
      </c>
      <c r="D282" s="174" t="s">
        <v>1147</v>
      </c>
      <c r="E282" s="174" t="s">
        <v>496</v>
      </c>
      <c r="F282" s="174" t="s">
        <v>496</v>
      </c>
      <c r="G282" s="174" t="s">
        <v>304</v>
      </c>
      <c r="H282" s="175">
        <v>46010.744444444441</v>
      </c>
      <c r="I282" s="174" t="s">
        <v>491</v>
      </c>
      <c r="J282" s="174" t="s">
        <v>475</v>
      </c>
      <c r="K282" s="174" t="s">
        <v>737</v>
      </c>
      <c r="L282" s="174" t="s">
        <v>738</v>
      </c>
      <c r="M282" s="174" t="s">
        <v>442</v>
      </c>
      <c r="N282" s="174" t="s">
        <v>1138</v>
      </c>
      <c r="O282" s="174" t="s">
        <v>1008</v>
      </c>
      <c r="P282" s="174" t="s">
        <v>1058</v>
      </c>
      <c r="Q282" s="174" t="s">
        <v>1009</v>
      </c>
      <c r="R282" s="174" t="s">
        <v>460</v>
      </c>
      <c r="S282" s="174" t="s">
        <v>763</v>
      </c>
      <c r="T282" s="174" t="s">
        <v>1132</v>
      </c>
      <c r="U282" s="174" t="s">
        <v>1059</v>
      </c>
      <c r="V282" s="174" t="s">
        <v>963</v>
      </c>
      <c r="AF282" s="174" t="s">
        <v>2670</v>
      </c>
      <c r="AG282" s="174" t="s">
        <v>2671</v>
      </c>
      <c r="AH282" s="174" t="s">
        <v>2667</v>
      </c>
      <c r="AI282" s="174" t="s">
        <v>2668</v>
      </c>
      <c r="AJ282" s="176" t="s">
        <v>2672</v>
      </c>
    </row>
    <row r="283" spans="1:36" ht="315">
      <c r="A283" s="174" t="s">
        <v>433</v>
      </c>
      <c r="B283" s="174" t="s">
        <v>1148</v>
      </c>
      <c r="C283" s="174">
        <v>662075</v>
      </c>
      <c r="D283" s="174" t="s">
        <v>1149</v>
      </c>
      <c r="E283" s="174" t="s">
        <v>736</v>
      </c>
      <c r="F283" s="174" t="s">
        <v>467</v>
      </c>
      <c r="G283" s="174" t="s">
        <v>124</v>
      </c>
      <c r="H283" s="175">
        <v>46010.636111111111</v>
      </c>
      <c r="I283" s="174" t="s">
        <v>453</v>
      </c>
      <c r="J283" s="174" t="s">
        <v>1005</v>
      </c>
      <c r="K283" s="174" t="s">
        <v>737</v>
      </c>
      <c r="L283" s="174" t="s">
        <v>738</v>
      </c>
      <c r="M283" s="174" t="s">
        <v>442</v>
      </c>
      <c r="N283" s="174" t="s">
        <v>1129</v>
      </c>
      <c r="O283" s="174" t="s">
        <v>1132</v>
      </c>
      <c r="AF283" s="174" t="s">
        <v>2670</v>
      </c>
      <c r="AG283" s="174" t="s">
        <v>2671</v>
      </c>
      <c r="AH283" s="174" t="s">
        <v>2667</v>
      </c>
      <c r="AI283" s="174" t="s">
        <v>2668</v>
      </c>
      <c r="AJ283" s="176" t="s">
        <v>2672</v>
      </c>
    </row>
    <row r="284" spans="1:36" ht="315">
      <c r="A284" s="174" t="s">
        <v>433</v>
      </c>
      <c r="B284" s="174" t="s">
        <v>1150</v>
      </c>
      <c r="C284" s="174">
        <v>661979</v>
      </c>
      <c r="D284" s="174" t="s">
        <v>1151</v>
      </c>
      <c r="E284" s="174" t="s">
        <v>1026</v>
      </c>
      <c r="F284" s="174" t="s">
        <v>662</v>
      </c>
      <c r="G284" s="174" t="s">
        <v>303</v>
      </c>
      <c r="H284" s="175">
        <v>46010.633333333331</v>
      </c>
      <c r="I284" s="174" t="s">
        <v>453</v>
      </c>
      <c r="J284" s="174" t="s">
        <v>475</v>
      </c>
      <c r="K284" s="174" t="s">
        <v>439</v>
      </c>
      <c r="L284" s="174" t="s">
        <v>737</v>
      </c>
      <c r="M284" s="174" t="s">
        <v>738</v>
      </c>
      <c r="N284" s="174" t="s">
        <v>442</v>
      </c>
      <c r="O284" s="174" t="s">
        <v>1138</v>
      </c>
      <c r="P284" s="174" t="s">
        <v>1042</v>
      </c>
      <c r="Q284" s="174" t="s">
        <v>510</v>
      </c>
      <c r="R284" s="174" t="s">
        <v>1132</v>
      </c>
      <c r="S284" s="174" t="s">
        <v>1152</v>
      </c>
      <c r="AF284" s="174" t="s">
        <v>2670</v>
      </c>
      <c r="AG284" s="174" t="s">
        <v>2671</v>
      </c>
      <c r="AH284" s="174" t="s">
        <v>2667</v>
      </c>
      <c r="AI284" s="174" t="s">
        <v>2668</v>
      </c>
      <c r="AJ284" s="176" t="s">
        <v>2672</v>
      </c>
    </row>
    <row r="285" spans="1:36" ht="315">
      <c r="A285" s="174" t="s">
        <v>433</v>
      </c>
      <c r="B285" s="174" t="s">
        <v>1153</v>
      </c>
      <c r="C285" s="174">
        <v>662074</v>
      </c>
      <c r="D285" s="174" t="s">
        <v>1154</v>
      </c>
      <c r="E285" s="174" t="s">
        <v>736</v>
      </c>
      <c r="F285" s="174" t="s">
        <v>503</v>
      </c>
      <c r="G285" s="174" t="s">
        <v>124</v>
      </c>
      <c r="H285" s="175">
        <v>46010.619444444441</v>
      </c>
      <c r="I285" s="174" t="s">
        <v>453</v>
      </c>
      <c r="J285" s="174" t="s">
        <v>475</v>
      </c>
      <c r="K285" s="174" t="s">
        <v>737</v>
      </c>
      <c r="L285" s="174" t="s">
        <v>738</v>
      </c>
      <c r="M285" s="174" t="s">
        <v>442</v>
      </c>
      <c r="N285" s="174" t="s">
        <v>1138</v>
      </c>
      <c r="O285" s="174" t="s">
        <v>1132</v>
      </c>
      <c r="AF285" s="174" t="s">
        <v>2670</v>
      </c>
      <c r="AG285" s="174" t="s">
        <v>2671</v>
      </c>
      <c r="AH285" s="174" t="s">
        <v>2667</v>
      </c>
      <c r="AI285" s="174" t="s">
        <v>2668</v>
      </c>
      <c r="AJ285" s="176" t="s">
        <v>2672</v>
      </c>
    </row>
    <row r="286" spans="1:36" ht="315">
      <c r="A286" s="174" t="s">
        <v>433</v>
      </c>
      <c r="B286" s="174" t="s">
        <v>1155</v>
      </c>
      <c r="C286" s="174">
        <v>662073</v>
      </c>
      <c r="D286" s="174" t="s">
        <v>626</v>
      </c>
      <c r="E286" s="174" t="s">
        <v>736</v>
      </c>
      <c r="F286" s="174" t="s">
        <v>549</v>
      </c>
      <c r="G286" s="174" t="s">
        <v>124</v>
      </c>
      <c r="H286" s="175">
        <v>46010.618750000001</v>
      </c>
      <c r="I286" s="174" t="s">
        <v>482</v>
      </c>
      <c r="J286" s="174" t="s">
        <v>475</v>
      </c>
      <c r="K286" s="174" t="s">
        <v>737</v>
      </c>
      <c r="L286" s="174" t="s">
        <v>738</v>
      </c>
      <c r="M286" s="174" t="s">
        <v>442</v>
      </c>
      <c r="N286" s="174" t="s">
        <v>1138</v>
      </c>
      <c r="O286" s="174" t="s">
        <v>1132</v>
      </c>
      <c r="AF286" s="174" t="s">
        <v>2670</v>
      </c>
      <c r="AG286" s="174" t="s">
        <v>2671</v>
      </c>
      <c r="AH286" s="174" t="s">
        <v>2667</v>
      </c>
      <c r="AI286" s="174" t="s">
        <v>2668</v>
      </c>
      <c r="AJ286" s="176" t="s">
        <v>2672</v>
      </c>
    </row>
    <row r="287" spans="1:36" ht="315">
      <c r="A287" s="174" t="s">
        <v>433</v>
      </c>
      <c r="B287" s="174" t="s">
        <v>1156</v>
      </c>
      <c r="C287" s="174">
        <v>662070</v>
      </c>
      <c r="D287" s="174" t="s">
        <v>1117</v>
      </c>
      <c r="E287" s="174" t="s">
        <v>736</v>
      </c>
      <c r="F287" s="174" t="s">
        <v>519</v>
      </c>
      <c r="G287" s="174" t="s">
        <v>124</v>
      </c>
      <c r="H287" s="175">
        <v>46010.609027777777</v>
      </c>
      <c r="I287" s="174" t="s">
        <v>453</v>
      </c>
      <c r="J287" s="174" t="s">
        <v>475</v>
      </c>
      <c r="K287" s="174" t="s">
        <v>737</v>
      </c>
      <c r="L287" s="174" t="s">
        <v>738</v>
      </c>
      <c r="M287" s="174" t="s">
        <v>442</v>
      </c>
      <c r="N287" s="174" t="s">
        <v>1138</v>
      </c>
      <c r="O287" s="174" t="s">
        <v>1132</v>
      </c>
      <c r="AF287" s="174" t="s">
        <v>2670</v>
      </c>
      <c r="AG287" s="174" t="s">
        <v>2671</v>
      </c>
      <c r="AH287" s="174" t="s">
        <v>2667</v>
      </c>
      <c r="AI287" s="174" t="s">
        <v>2668</v>
      </c>
      <c r="AJ287" s="176" t="s">
        <v>2672</v>
      </c>
    </row>
    <row r="288" spans="1:36" ht="315">
      <c r="A288" s="174" t="s">
        <v>433</v>
      </c>
      <c r="B288" s="174" t="s">
        <v>1157</v>
      </c>
      <c r="C288" s="174">
        <v>662034</v>
      </c>
      <c r="D288" s="174" t="s">
        <v>1158</v>
      </c>
      <c r="E288" s="174" t="s">
        <v>736</v>
      </c>
      <c r="F288" s="174" t="s">
        <v>467</v>
      </c>
      <c r="G288" s="174" t="s">
        <v>124</v>
      </c>
      <c r="H288" s="175">
        <v>46010.574999999997</v>
      </c>
      <c r="I288" s="174" t="s">
        <v>482</v>
      </c>
      <c r="J288" s="174" t="s">
        <v>475</v>
      </c>
      <c r="K288" s="174" t="s">
        <v>737</v>
      </c>
      <c r="L288" s="174" t="s">
        <v>738</v>
      </c>
      <c r="M288" s="174" t="s">
        <v>442</v>
      </c>
      <c r="N288" s="174" t="s">
        <v>1129</v>
      </c>
      <c r="O288" s="174" t="s">
        <v>1132</v>
      </c>
      <c r="AF288" s="174" t="s">
        <v>2670</v>
      </c>
      <c r="AG288" s="174" t="s">
        <v>2671</v>
      </c>
      <c r="AH288" s="174" t="s">
        <v>2667</v>
      </c>
      <c r="AI288" s="174" t="s">
        <v>2668</v>
      </c>
      <c r="AJ288" s="176" t="s">
        <v>2672</v>
      </c>
    </row>
    <row r="289" spans="1:36" ht="315">
      <c r="A289" s="174" t="s">
        <v>433</v>
      </c>
      <c r="B289" s="174" t="s">
        <v>1159</v>
      </c>
      <c r="C289" s="174">
        <v>662011</v>
      </c>
      <c r="D289" s="174" t="s">
        <v>1160</v>
      </c>
      <c r="E289" s="174" t="s">
        <v>473</v>
      </c>
      <c r="F289" s="174" t="s">
        <v>467</v>
      </c>
      <c r="G289" s="174" t="s">
        <v>124</v>
      </c>
      <c r="H289" s="175">
        <v>46010.55</v>
      </c>
      <c r="I289" s="174" t="s">
        <v>453</v>
      </c>
      <c r="J289" s="174" t="s">
        <v>475</v>
      </c>
      <c r="K289" s="174" t="s">
        <v>737</v>
      </c>
      <c r="L289" s="174" t="s">
        <v>738</v>
      </c>
      <c r="M289" s="174" t="s">
        <v>442</v>
      </c>
      <c r="N289" s="174" t="s">
        <v>1129</v>
      </c>
      <c r="O289" s="174" t="s">
        <v>1132</v>
      </c>
      <c r="P289" s="174" t="s">
        <v>529</v>
      </c>
      <c r="AF289" s="174" t="s">
        <v>2670</v>
      </c>
      <c r="AG289" s="174" t="s">
        <v>2671</v>
      </c>
      <c r="AH289" s="174" t="s">
        <v>2667</v>
      </c>
      <c r="AI289" s="174" t="s">
        <v>2668</v>
      </c>
      <c r="AJ289" s="176" t="s">
        <v>2672</v>
      </c>
    </row>
    <row r="290" spans="1:36" ht="315">
      <c r="A290" s="174" t="s">
        <v>433</v>
      </c>
      <c r="B290" s="174" t="s">
        <v>1161</v>
      </c>
      <c r="C290" s="174">
        <v>662006</v>
      </c>
      <c r="D290" s="174" t="s">
        <v>1162</v>
      </c>
      <c r="E290" s="174" t="s">
        <v>451</v>
      </c>
      <c r="F290" s="174" t="s">
        <v>559</v>
      </c>
      <c r="G290" s="174" t="s">
        <v>298</v>
      </c>
      <c r="H290" s="175">
        <v>46010.533333333333</v>
      </c>
      <c r="I290" s="174" t="s">
        <v>453</v>
      </c>
      <c r="J290" s="174" t="s">
        <v>475</v>
      </c>
      <c r="K290" s="174" t="s">
        <v>737</v>
      </c>
      <c r="L290" s="174" t="s">
        <v>738</v>
      </c>
      <c r="M290" s="174" t="s">
        <v>442</v>
      </c>
      <c r="N290" s="174" t="s">
        <v>1138</v>
      </c>
      <c r="O290" s="174" t="s">
        <v>1132</v>
      </c>
      <c r="AF290" s="174" t="s">
        <v>2670</v>
      </c>
      <c r="AG290" s="174" t="s">
        <v>2671</v>
      </c>
      <c r="AH290" s="174" t="s">
        <v>2667</v>
      </c>
      <c r="AI290" s="174" t="s">
        <v>2668</v>
      </c>
      <c r="AJ290" s="176" t="s">
        <v>2672</v>
      </c>
    </row>
    <row r="291" spans="1:36" ht="315">
      <c r="A291" s="174" t="s">
        <v>433</v>
      </c>
      <c r="B291" s="174" t="s">
        <v>1163</v>
      </c>
      <c r="C291" s="174">
        <v>661899</v>
      </c>
      <c r="D291" s="174" t="s">
        <v>1164</v>
      </c>
      <c r="E291" s="174" t="s">
        <v>736</v>
      </c>
      <c r="F291" s="174" t="s">
        <v>467</v>
      </c>
      <c r="G291" s="174" t="s">
        <v>124</v>
      </c>
      <c r="H291" s="175">
        <v>46010.522222222222</v>
      </c>
      <c r="I291" s="174" t="s">
        <v>453</v>
      </c>
      <c r="J291" s="174" t="s">
        <v>475</v>
      </c>
      <c r="K291" s="174" t="s">
        <v>737</v>
      </c>
      <c r="L291" s="174" t="s">
        <v>738</v>
      </c>
      <c r="M291" s="174" t="s">
        <v>442</v>
      </c>
      <c r="N291" s="174" t="s">
        <v>1129</v>
      </c>
      <c r="O291" s="174" t="s">
        <v>1132</v>
      </c>
      <c r="AF291" s="174" t="s">
        <v>2670</v>
      </c>
      <c r="AG291" s="174" t="s">
        <v>2671</v>
      </c>
      <c r="AH291" s="174" t="s">
        <v>2667</v>
      </c>
      <c r="AI291" s="174" t="s">
        <v>2668</v>
      </c>
      <c r="AJ291" s="176" t="s">
        <v>2672</v>
      </c>
    </row>
    <row r="292" spans="1:36" ht="315">
      <c r="A292" s="174" t="s">
        <v>433</v>
      </c>
      <c r="B292" s="174" t="s">
        <v>1165</v>
      </c>
      <c r="C292" s="174">
        <v>661893</v>
      </c>
      <c r="D292" s="174" t="s">
        <v>1166</v>
      </c>
      <c r="E292" s="174" t="s">
        <v>736</v>
      </c>
      <c r="F292" s="174" t="s">
        <v>559</v>
      </c>
      <c r="G292" s="174" t="s">
        <v>124</v>
      </c>
      <c r="H292" s="175">
        <v>46010.513888888891</v>
      </c>
      <c r="I292" s="174" t="s">
        <v>482</v>
      </c>
      <c r="J292" s="174" t="s">
        <v>475</v>
      </c>
      <c r="K292" s="174" t="s">
        <v>737</v>
      </c>
      <c r="L292" s="174" t="s">
        <v>738</v>
      </c>
      <c r="M292" s="174" t="s">
        <v>442</v>
      </c>
      <c r="N292" s="174" t="s">
        <v>1138</v>
      </c>
      <c r="O292" s="174" t="s">
        <v>1132</v>
      </c>
      <c r="AF292" s="174" t="s">
        <v>2670</v>
      </c>
      <c r="AG292" s="174" t="s">
        <v>2671</v>
      </c>
      <c r="AH292" s="174" t="s">
        <v>2667</v>
      </c>
      <c r="AI292" s="174" t="s">
        <v>2668</v>
      </c>
      <c r="AJ292" s="176" t="s">
        <v>2672</v>
      </c>
    </row>
    <row r="293" spans="1:36" ht="315">
      <c r="A293" s="174" t="s">
        <v>433</v>
      </c>
      <c r="B293" s="174" t="s">
        <v>1167</v>
      </c>
      <c r="C293" s="174">
        <v>661870</v>
      </c>
      <c r="D293" s="174" t="s">
        <v>1168</v>
      </c>
      <c r="E293" s="174" t="s">
        <v>736</v>
      </c>
      <c r="F293" s="174" t="s">
        <v>559</v>
      </c>
      <c r="G293" s="174" t="s">
        <v>124</v>
      </c>
      <c r="H293" s="175">
        <v>46010.504166666666</v>
      </c>
      <c r="I293" s="174" t="s">
        <v>482</v>
      </c>
      <c r="J293" s="174" t="s">
        <v>475</v>
      </c>
      <c r="K293" s="174" t="s">
        <v>737</v>
      </c>
      <c r="L293" s="174" t="s">
        <v>738</v>
      </c>
      <c r="M293" s="174" t="s">
        <v>442</v>
      </c>
      <c r="N293" s="174" t="s">
        <v>1138</v>
      </c>
      <c r="O293" s="174" t="s">
        <v>1132</v>
      </c>
      <c r="AF293" s="174" t="s">
        <v>2670</v>
      </c>
      <c r="AG293" s="174" t="s">
        <v>2671</v>
      </c>
      <c r="AH293" s="174" t="s">
        <v>2667</v>
      </c>
      <c r="AI293" s="174" t="s">
        <v>2668</v>
      </c>
      <c r="AJ293" s="176" t="s">
        <v>2672</v>
      </c>
    </row>
    <row r="294" spans="1:36" ht="315">
      <c r="A294" s="174" t="s">
        <v>433</v>
      </c>
      <c r="B294" s="174" t="s">
        <v>1169</v>
      </c>
      <c r="C294" s="174">
        <v>661852</v>
      </c>
      <c r="D294" s="174" t="s">
        <v>1170</v>
      </c>
      <c r="E294" s="174" t="s">
        <v>736</v>
      </c>
      <c r="F294" s="174" t="s">
        <v>519</v>
      </c>
      <c r="G294" s="174" t="s">
        <v>124</v>
      </c>
      <c r="H294" s="175">
        <v>46010.477777777778</v>
      </c>
      <c r="I294" s="174" t="s">
        <v>453</v>
      </c>
      <c r="J294" s="174" t="s">
        <v>475</v>
      </c>
      <c r="K294" s="174" t="s">
        <v>737</v>
      </c>
      <c r="L294" s="174" t="s">
        <v>738</v>
      </c>
      <c r="M294" s="174" t="s">
        <v>442</v>
      </c>
      <c r="N294" s="174" t="s">
        <v>1138</v>
      </c>
      <c r="O294" s="174" t="s">
        <v>1132</v>
      </c>
      <c r="AF294" s="174" t="s">
        <v>2670</v>
      </c>
      <c r="AG294" s="174" t="s">
        <v>2671</v>
      </c>
      <c r="AH294" s="174" t="s">
        <v>2667</v>
      </c>
      <c r="AI294" s="174" t="s">
        <v>2668</v>
      </c>
      <c r="AJ294" s="176" t="s">
        <v>2672</v>
      </c>
    </row>
    <row r="295" spans="1:36" ht="315">
      <c r="A295" s="174" t="s">
        <v>433</v>
      </c>
      <c r="B295" s="174" t="s">
        <v>1171</v>
      </c>
      <c r="C295" s="174">
        <v>661849</v>
      </c>
      <c r="D295" s="174" t="s">
        <v>1172</v>
      </c>
      <c r="E295" s="174" t="s">
        <v>736</v>
      </c>
      <c r="F295" s="174" t="s">
        <v>508</v>
      </c>
      <c r="G295" s="174" t="s">
        <v>124</v>
      </c>
      <c r="H295" s="175">
        <v>46010.46875</v>
      </c>
      <c r="I295" s="174" t="s">
        <v>453</v>
      </c>
      <c r="J295" s="174" t="s">
        <v>475</v>
      </c>
      <c r="K295" s="174" t="s">
        <v>726</v>
      </c>
      <c r="L295" s="174" t="s">
        <v>738</v>
      </c>
      <c r="M295" s="174" t="s">
        <v>442</v>
      </c>
      <c r="N295" s="174" t="s">
        <v>1138</v>
      </c>
      <c r="O295" s="174" t="s">
        <v>1132</v>
      </c>
      <c r="AF295" s="174" t="s">
        <v>2670</v>
      </c>
      <c r="AG295" s="174" t="s">
        <v>2671</v>
      </c>
      <c r="AH295" s="174" t="s">
        <v>2667</v>
      </c>
      <c r="AI295" s="174" t="s">
        <v>2668</v>
      </c>
      <c r="AJ295" s="176" t="s">
        <v>2672</v>
      </c>
    </row>
    <row r="296" spans="1:36" ht="315">
      <c r="A296" s="174" t="s">
        <v>433</v>
      </c>
      <c r="B296" s="174" t="s">
        <v>1173</v>
      </c>
      <c r="C296" s="174">
        <v>661791</v>
      </c>
      <c r="D296" s="174" t="s">
        <v>563</v>
      </c>
      <c r="E296" s="174" t="s">
        <v>736</v>
      </c>
      <c r="F296" s="174" t="s">
        <v>519</v>
      </c>
      <c r="G296" s="174" t="s">
        <v>124</v>
      </c>
      <c r="H296" s="175">
        <v>46010.388194444444</v>
      </c>
      <c r="I296" s="174" t="s">
        <v>482</v>
      </c>
      <c r="J296" s="174" t="s">
        <v>475</v>
      </c>
      <c r="K296" s="174" t="s">
        <v>737</v>
      </c>
      <c r="L296" s="174" t="s">
        <v>738</v>
      </c>
      <c r="M296" s="174" t="s">
        <v>442</v>
      </c>
      <c r="N296" s="174" t="s">
        <v>1138</v>
      </c>
      <c r="O296" s="174" t="s">
        <v>1132</v>
      </c>
      <c r="AF296" s="174" t="s">
        <v>2670</v>
      </c>
      <c r="AG296" s="174" t="s">
        <v>2671</v>
      </c>
      <c r="AH296" s="174" t="s">
        <v>2667</v>
      </c>
      <c r="AI296" s="174" t="s">
        <v>2668</v>
      </c>
      <c r="AJ296" s="176" t="s">
        <v>2672</v>
      </c>
    </row>
    <row r="297" spans="1:36" ht="315">
      <c r="A297" s="174" t="s">
        <v>433</v>
      </c>
      <c r="B297" s="174" t="s">
        <v>1174</v>
      </c>
      <c r="C297" s="174">
        <v>661443</v>
      </c>
      <c r="D297" s="174" t="s">
        <v>1076</v>
      </c>
      <c r="E297" s="174" t="s">
        <v>736</v>
      </c>
      <c r="F297" s="174" t="s">
        <v>503</v>
      </c>
      <c r="G297" s="174" t="s">
        <v>124</v>
      </c>
      <c r="H297" s="175">
        <v>46009.945138888892</v>
      </c>
      <c r="I297" s="174" t="s">
        <v>482</v>
      </c>
      <c r="J297" s="174" t="s">
        <v>475</v>
      </c>
      <c r="K297" s="174" t="s">
        <v>737</v>
      </c>
      <c r="L297" s="174" t="s">
        <v>738</v>
      </c>
      <c r="M297" s="174" t="s">
        <v>442</v>
      </c>
      <c r="N297" s="174" t="s">
        <v>1138</v>
      </c>
      <c r="O297" s="174" t="s">
        <v>1132</v>
      </c>
      <c r="AF297" s="174" t="s">
        <v>2670</v>
      </c>
      <c r="AG297" s="174" t="s">
        <v>2671</v>
      </c>
      <c r="AH297" s="174" t="s">
        <v>2667</v>
      </c>
      <c r="AI297" s="174" t="s">
        <v>2668</v>
      </c>
      <c r="AJ297" s="176" t="s">
        <v>2672</v>
      </c>
    </row>
    <row r="298" spans="1:36" ht="315">
      <c r="A298" s="174" t="s">
        <v>433</v>
      </c>
      <c r="B298" s="174" t="s">
        <v>1175</v>
      </c>
      <c r="C298" s="174">
        <v>661417</v>
      </c>
      <c r="D298" s="174" t="s">
        <v>1176</v>
      </c>
      <c r="E298" s="174" t="s">
        <v>736</v>
      </c>
      <c r="F298" s="174" t="s">
        <v>496</v>
      </c>
      <c r="G298" s="174" t="s">
        <v>124</v>
      </c>
      <c r="H298" s="175">
        <v>46009.734722222223</v>
      </c>
      <c r="I298" s="174" t="s">
        <v>453</v>
      </c>
      <c r="J298" s="174" t="s">
        <v>475</v>
      </c>
      <c r="K298" s="174" t="s">
        <v>737</v>
      </c>
      <c r="L298" s="174" t="s">
        <v>738</v>
      </c>
      <c r="M298" s="174" t="s">
        <v>442</v>
      </c>
      <c r="N298" s="174" t="s">
        <v>1138</v>
      </c>
      <c r="O298" s="174" t="s">
        <v>1132</v>
      </c>
      <c r="AF298" s="174" t="s">
        <v>2670</v>
      </c>
      <c r="AG298" s="174" t="s">
        <v>2671</v>
      </c>
      <c r="AH298" s="174" t="s">
        <v>2667</v>
      </c>
      <c r="AI298" s="174" t="s">
        <v>2668</v>
      </c>
      <c r="AJ298" s="176" t="s">
        <v>2672</v>
      </c>
    </row>
    <row r="299" spans="1:36" ht="315">
      <c r="A299" s="174" t="s">
        <v>433</v>
      </c>
      <c r="B299" s="174" t="s">
        <v>1177</v>
      </c>
      <c r="C299" s="174">
        <v>661416</v>
      </c>
      <c r="D299" s="174" t="s">
        <v>1178</v>
      </c>
      <c r="E299" s="174" t="s">
        <v>736</v>
      </c>
      <c r="F299" s="174" t="s">
        <v>496</v>
      </c>
      <c r="G299" s="174" t="s">
        <v>124</v>
      </c>
      <c r="H299" s="175">
        <v>46009.731249999997</v>
      </c>
      <c r="I299" s="174" t="s">
        <v>482</v>
      </c>
      <c r="J299" s="174" t="s">
        <v>475</v>
      </c>
      <c r="K299" s="174" t="s">
        <v>737</v>
      </c>
      <c r="L299" s="174" t="s">
        <v>738</v>
      </c>
      <c r="M299" s="174" t="s">
        <v>442</v>
      </c>
      <c r="N299" s="174" t="s">
        <v>1138</v>
      </c>
      <c r="O299" s="174" t="s">
        <v>1132</v>
      </c>
      <c r="AF299" s="174" t="s">
        <v>2670</v>
      </c>
      <c r="AG299" s="174" t="s">
        <v>2671</v>
      </c>
      <c r="AH299" s="174" t="s">
        <v>2667</v>
      </c>
      <c r="AI299" s="174" t="s">
        <v>2668</v>
      </c>
      <c r="AJ299" s="176" t="s">
        <v>2672</v>
      </c>
    </row>
    <row r="300" spans="1:36" ht="315">
      <c r="A300" s="174" t="s">
        <v>433</v>
      </c>
      <c r="B300" s="174" t="s">
        <v>1179</v>
      </c>
      <c r="C300" s="174">
        <v>659068</v>
      </c>
      <c r="D300" s="174" t="s">
        <v>1180</v>
      </c>
      <c r="E300" s="174" t="s">
        <v>496</v>
      </c>
      <c r="F300" s="174" t="s">
        <v>496</v>
      </c>
      <c r="G300" s="174" t="s">
        <v>304</v>
      </c>
      <c r="H300" s="175">
        <v>46008.856249999997</v>
      </c>
      <c r="I300" s="174" t="s">
        <v>453</v>
      </c>
      <c r="J300" s="174" t="s">
        <v>475</v>
      </c>
      <c r="K300" s="174" t="s">
        <v>737</v>
      </c>
      <c r="L300" s="174" t="s">
        <v>738</v>
      </c>
      <c r="M300" s="174" t="s">
        <v>1041</v>
      </c>
      <c r="N300" s="174" t="s">
        <v>442</v>
      </c>
      <c r="O300" s="174" t="s">
        <v>1138</v>
      </c>
      <c r="P300" s="174" t="s">
        <v>1181</v>
      </c>
      <c r="Q300" s="174" t="s">
        <v>538</v>
      </c>
      <c r="R300" s="174" t="s">
        <v>460</v>
      </c>
      <c r="S300" s="174" t="s">
        <v>1132</v>
      </c>
      <c r="T300" s="174" t="s">
        <v>1182</v>
      </c>
      <c r="U300" s="174" t="s">
        <v>963</v>
      </c>
      <c r="AF300" s="174" t="s">
        <v>2670</v>
      </c>
      <c r="AG300" s="174" t="s">
        <v>2671</v>
      </c>
      <c r="AH300" s="174" t="s">
        <v>2667</v>
      </c>
      <c r="AI300" s="174" t="s">
        <v>2668</v>
      </c>
      <c r="AJ300" s="176" t="s">
        <v>2672</v>
      </c>
    </row>
    <row r="301" spans="1:36" ht="315">
      <c r="A301" s="174" t="s">
        <v>433</v>
      </c>
      <c r="B301" s="174" t="s">
        <v>1183</v>
      </c>
      <c r="C301" s="174">
        <v>658472</v>
      </c>
      <c r="D301" s="174" t="s">
        <v>1022</v>
      </c>
      <c r="E301" s="174" t="s">
        <v>736</v>
      </c>
      <c r="F301" s="174" t="s">
        <v>519</v>
      </c>
      <c r="G301" s="174" t="s">
        <v>124</v>
      </c>
      <c r="H301" s="175">
        <v>46008.611111111109</v>
      </c>
      <c r="I301" s="174" t="s">
        <v>453</v>
      </c>
      <c r="J301" s="174" t="s">
        <v>475</v>
      </c>
      <c r="K301" s="174" t="s">
        <v>737</v>
      </c>
      <c r="L301" s="174" t="s">
        <v>738</v>
      </c>
      <c r="M301" s="174" t="s">
        <v>442</v>
      </c>
      <c r="N301" s="174" t="s">
        <v>1138</v>
      </c>
      <c r="O301" s="174" t="s">
        <v>1132</v>
      </c>
      <c r="AF301" s="174" t="s">
        <v>2670</v>
      </c>
      <c r="AG301" s="174" t="s">
        <v>2671</v>
      </c>
      <c r="AH301" s="174" t="s">
        <v>2667</v>
      </c>
      <c r="AI301" s="174" t="s">
        <v>2668</v>
      </c>
      <c r="AJ301" s="176" t="s">
        <v>2672</v>
      </c>
    </row>
    <row r="302" spans="1:36" ht="315">
      <c r="A302" s="174" t="s">
        <v>433</v>
      </c>
      <c r="B302" s="174" t="s">
        <v>1184</v>
      </c>
      <c r="C302" s="174">
        <v>657723</v>
      </c>
      <c r="D302" s="174" t="s">
        <v>1185</v>
      </c>
      <c r="E302" s="174" t="s">
        <v>1186</v>
      </c>
      <c r="F302" s="174" t="s">
        <v>519</v>
      </c>
      <c r="G302" s="174" t="s">
        <v>299</v>
      </c>
      <c r="H302" s="175">
        <v>46007.947916666664</v>
      </c>
      <c r="I302" s="174" t="s">
        <v>453</v>
      </c>
      <c r="J302" s="174" t="s">
        <v>475</v>
      </c>
      <c r="K302" s="174" t="s">
        <v>439</v>
      </c>
      <c r="L302" s="174" t="s">
        <v>737</v>
      </c>
      <c r="M302" s="174" t="s">
        <v>738</v>
      </c>
      <c r="N302" s="174" t="s">
        <v>442</v>
      </c>
      <c r="O302" s="174" t="s">
        <v>1138</v>
      </c>
      <c r="P302" s="174" t="s">
        <v>930</v>
      </c>
      <c r="Q302" s="174" t="s">
        <v>485</v>
      </c>
      <c r="R302" s="174" t="s">
        <v>1058</v>
      </c>
      <c r="S302" s="174" t="s">
        <v>446</v>
      </c>
      <c r="T302" s="174" t="s">
        <v>460</v>
      </c>
      <c r="U302" s="174" t="s">
        <v>1132</v>
      </c>
      <c r="AF302" s="174" t="s">
        <v>2670</v>
      </c>
      <c r="AG302" s="174" t="s">
        <v>2671</v>
      </c>
      <c r="AH302" s="174" t="s">
        <v>2667</v>
      </c>
      <c r="AI302" s="174" t="s">
        <v>2668</v>
      </c>
      <c r="AJ302" s="176" t="s">
        <v>2672</v>
      </c>
    </row>
    <row r="303" spans="1:36" ht="315">
      <c r="A303" s="174" t="s">
        <v>433</v>
      </c>
      <c r="B303" s="174" t="s">
        <v>1187</v>
      </c>
      <c r="C303" s="174">
        <v>657626</v>
      </c>
      <c r="D303" s="174" t="s">
        <v>579</v>
      </c>
      <c r="E303" s="174" t="s">
        <v>736</v>
      </c>
      <c r="F303" s="174" t="s">
        <v>481</v>
      </c>
      <c r="G303" s="174" t="s">
        <v>124</v>
      </c>
      <c r="H303" s="175">
        <v>46007.760416666664</v>
      </c>
      <c r="I303" s="174" t="s">
        <v>453</v>
      </c>
      <c r="J303" s="174" t="s">
        <v>475</v>
      </c>
      <c r="K303" s="174" t="s">
        <v>737</v>
      </c>
      <c r="L303" s="174" t="s">
        <v>738</v>
      </c>
      <c r="M303" s="174" t="s">
        <v>442</v>
      </c>
      <c r="N303" s="174" t="s">
        <v>1138</v>
      </c>
      <c r="O303" s="174" t="s">
        <v>1132</v>
      </c>
      <c r="AF303" s="174" t="s">
        <v>2670</v>
      </c>
      <c r="AG303" s="174" t="s">
        <v>2671</v>
      </c>
      <c r="AH303" s="174" t="s">
        <v>2667</v>
      </c>
      <c r="AI303" s="174" t="s">
        <v>2668</v>
      </c>
      <c r="AJ303" s="176" t="s">
        <v>2672</v>
      </c>
    </row>
    <row r="304" spans="1:36" ht="315">
      <c r="A304" s="174" t="s">
        <v>433</v>
      </c>
      <c r="B304" s="174" t="s">
        <v>1188</v>
      </c>
      <c r="C304" s="174">
        <v>657077</v>
      </c>
      <c r="D304" s="174" t="s">
        <v>1189</v>
      </c>
      <c r="E304" s="174" t="s">
        <v>736</v>
      </c>
      <c r="F304" s="174" t="s">
        <v>508</v>
      </c>
      <c r="G304" s="174" t="s">
        <v>124</v>
      </c>
      <c r="H304" s="175">
        <v>46007.671527777777</v>
      </c>
      <c r="I304" s="174" t="s">
        <v>453</v>
      </c>
      <c r="J304" s="174" t="s">
        <v>475</v>
      </c>
      <c r="K304" s="174" t="s">
        <v>737</v>
      </c>
      <c r="L304" s="174" t="s">
        <v>738</v>
      </c>
      <c r="M304" s="174" t="s">
        <v>442</v>
      </c>
      <c r="N304" s="174" t="s">
        <v>1138</v>
      </c>
      <c r="O304" s="174" t="s">
        <v>1132</v>
      </c>
      <c r="AF304" s="174" t="s">
        <v>2670</v>
      </c>
      <c r="AG304" s="174" t="s">
        <v>2671</v>
      </c>
      <c r="AH304" s="174" t="s">
        <v>2667</v>
      </c>
      <c r="AI304" s="174" t="s">
        <v>2668</v>
      </c>
      <c r="AJ304" s="176" t="s">
        <v>2672</v>
      </c>
    </row>
    <row r="305" spans="1:36" ht="315">
      <c r="A305" s="174" t="s">
        <v>433</v>
      </c>
      <c r="B305" s="174" t="s">
        <v>1190</v>
      </c>
      <c r="C305" s="174">
        <v>648546</v>
      </c>
      <c r="D305" s="174" t="s">
        <v>1191</v>
      </c>
      <c r="E305" s="174" t="s">
        <v>1192</v>
      </c>
      <c r="F305" s="174" t="s">
        <v>452</v>
      </c>
      <c r="G305" s="174" t="s">
        <v>304</v>
      </c>
      <c r="H305" s="175">
        <v>46000.761805555558</v>
      </c>
      <c r="I305" s="174" t="s">
        <v>482</v>
      </c>
      <c r="J305" s="174" t="s">
        <v>475</v>
      </c>
      <c r="K305" s="174" t="s">
        <v>737</v>
      </c>
      <c r="L305" s="174" t="s">
        <v>445</v>
      </c>
      <c r="M305" s="174" t="s">
        <v>504</v>
      </c>
      <c r="N305" s="174" t="s">
        <v>675</v>
      </c>
      <c r="O305" s="174" t="s">
        <v>1193</v>
      </c>
      <c r="P305" s="174" t="s">
        <v>1194</v>
      </c>
      <c r="AF305" s="174" t="s">
        <v>2670</v>
      </c>
      <c r="AG305" s="174" t="s">
        <v>2671</v>
      </c>
      <c r="AH305" s="174" t="s">
        <v>2667</v>
      </c>
      <c r="AI305" s="174" t="s">
        <v>2668</v>
      </c>
      <c r="AJ305" s="176" t="s">
        <v>2672</v>
      </c>
    </row>
    <row r="306" spans="1:36" ht="315">
      <c r="A306" s="174" t="s">
        <v>433</v>
      </c>
      <c r="B306" s="174" t="s">
        <v>1195</v>
      </c>
      <c r="C306" s="174">
        <v>644955</v>
      </c>
      <c r="D306" s="174" t="s">
        <v>1196</v>
      </c>
      <c r="E306" s="174" t="s">
        <v>642</v>
      </c>
      <c r="F306" s="174" t="s">
        <v>496</v>
      </c>
      <c r="G306" s="174" t="s">
        <v>303</v>
      </c>
      <c r="H306" s="175">
        <v>45993.643750000003</v>
      </c>
      <c r="I306" s="174" t="s">
        <v>453</v>
      </c>
      <c r="J306" s="174" t="s">
        <v>475</v>
      </c>
      <c r="K306" s="174" t="s">
        <v>546</v>
      </c>
      <c r="L306" s="174" t="s">
        <v>1197</v>
      </c>
      <c r="M306" s="174" t="s">
        <v>529</v>
      </c>
      <c r="N306" s="174" t="s">
        <v>784</v>
      </c>
      <c r="AF306" s="174" t="s">
        <v>2670</v>
      </c>
      <c r="AG306" s="174" t="s">
        <v>2671</v>
      </c>
      <c r="AH306" s="174" t="s">
        <v>2667</v>
      </c>
      <c r="AI306" s="174" t="s">
        <v>2668</v>
      </c>
      <c r="AJ306" s="176" t="s">
        <v>2672</v>
      </c>
    </row>
    <row r="307" spans="1:36" ht="315">
      <c r="A307" s="174" t="s">
        <v>433</v>
      </c>
      <c r="B307" s="174" t="s">
        <v>1198</v>
      </c>
      <c r="C307" s="174">
        <v>644226</v>
      </c>
      <c r="D307" s="174" t="s">
        <v>1168</v>
      </c>
      <c r="E307" s="174" t="s">
        <v>466</v>
      </c>
      <c r="F307" s="174" t="s">
        <v>559</v>
      </c>
      <c r="G307" s="174" t="s">
        <v>301</v>
      </c>
      <c r="H307" s="175">
        <v>45992.688888888886</v>
      </c>
      <c r="I307" s="174" t="s">
        <v>482</v>
      </c>
      <c r="J307" s="174" t="s">
        <v>475</v>
      </c>
      <c r="K307" s="174" t="s">
        <v>1041</v>
      </c>
      <c r="L307" s="174" t="s">
        <v>485</v>
      </c>
      <c r="M307" s="174" t="s">
        <v>1199</v>
      </c>
      <c r="N307" s="174" t="s">
        <v>1131</v>
      </c>
      <c r="O307" s="174" t="s">
        <v>1197</v>
      </c>
      <c r="P307" s="174" t="s">
        <v>463</v>
      </c>
      <c r="AF307" s="174" t="s">
        <v>2670</v>
      </c>
      <c r="AG307" s="174" t="s">
        <v>2671</v>
      </c>
      <c r="AH307" s="174" t="s">
        <v>2667</v>
      </c>
      <c r="AI307" s="174" t="s">
        <v>2668</v>
      </c>
      <c r="AJ307" s="176" t="s">
        <v>2672</v>
      </c>
    </row>
    <row r="308" spans="1:36" ht="315">
      <c r="A308" s="174" t="s">
        <v>433</v>
      </c>
      <c r="B308" s="174" t="s">
        <v>1200</v>
      </c>
      <c r="C308" s="174">
        <v>644217</v>
      </c>
      <c r="D308" s="174" t="s">
        <v>638</v>
      </c>
      <c r="E308" s="174" t="s">
        <v>559</v>
      </c>
      <c r="F308" s="174" t="s">
        <v>559</v>
      </c>
      <c r="G308" s="174" t="s">
        <v>304</v>
      </c>
      <c r="H308" s="175">
        <v>45992.662499999999</v>
      </c>
      <c r="I308" s="174" t="s">
        <v>482</v>
      </c>
      <c r="J308" s="174" t="s">
        <v>475</v>
      </c>
      <c r="K308" s="174" t="s">
        <v>1041</v>
      </c>
      <c r="L308" s="174" t="s">
        <v>1201</v>
      </c>
      <c r="M308" s="174" t="s">
        <v>485</v>
      </c>
      <c r="N308" s="174" t="s">
        <v>585</v>
      </c>
      <c r="O308" s="174" t="s">
        <v>1197</v>
      </c>
      <c r="P308" s="174" t="s">
        <v>463</v>
      </c>
      <c r="AF308" s="174" t="s">
        <v>2670</v>
      </c>
      <c r="AG308" s="174" t="s">
        <v>2671</v>
      </c>
      <c r="AH308" s="174" t="s">
        <v>2667</v>
      </c>
      <c r="AI308" s="174" t="s">
        <v>2668</v>
      </c>
      <c r="AJ308" s="176" t="s">
        <v>2672</v>
      </c>
    </row>
    <row r="309" spans="1:36" ht="315">
      <c r="A309" s="174" t="s">
        <v>433</v>
      </c>
      <c r="B309" s="174" t="s">
        <v>1202</v>
      </c>
      <c r="C309" s="174">
        <v>643943</v>
      </c>
      <c r="D309" s="174" t="s">
        <v>1203</v>
      </c>
      <c r="E309" s="174" t="s">
        <v>602</v>
      </c>
      <c r="F309" s="174" t="s">
        <v>783</v>
      </c>
      <c r="G309" s="174" t="s">
        <v>124</v>
      </c>
      <c r="H309" s="175">
        <v>45992.556944444441</v>
      </c>
      <c r="I309" s="174" t="s">
        <v>453</v>
      </c>
      <c r="J309" s="174" t="s">
        <v>475</v>
      </c>
      <c r="K309" s="174" t="s">
        <v>1197</v>
      </c>
      <c r="L309" s="174" t="s">
        <v>784</v>
      </c>
      <c r="AF309" s="174" t="s">
        <v>2670</v>
      </c>
      <c r="AG309" s="174" t="s">
        <v>2671</v>
      </c>
      <c r="AH309" s="174" t="s">
        <v>2667</v>
      </c>
      <c r="AI309" s="174" t="s">
        <v>2668</v>
      </c>
      <c r="AJ309" s="176" t="s">
        <v>2672</v>
      </c>
    </row>
    <row r="310" spans="1:36" ht="315">
      <c r="A310" s="174" t="s">
        <v>433</v>
      </c>
      <c r="B310" s="174" t="s">
        <v>1204</v>
      </c>
      <c r="C310" s="174">
        <v>643360</v>
      </c>
      <c r="D310" s="174" t="s">
        <v>1205</v>
      </c>
      <c r="E310" s="174" t="s">
        <v>653</v>
      </c>
      <c r="F310" s="174" t="s">
        <v>467</v>
      </c>
      <c r="G310" s="174" t="s">
        <v>468</v>
      </c>
      <c r="H310" s="175">
        <v>45990.741666666669</v>
      </c>
      <c r="I310" s="174" t="s">
        <v>491</v>
      </c>
      <c r="J310" s="174" t="s">
        <v>475</v>
      </c>
      <c r="K310" s="174" t="s">
        <v>737</v>
      </c>
      <c r="L310" s="174" t="s">
        <v>1206</v>
      </c>
      <c r="M310" s="174" t="s">
        <v>1201</v>
      </c>
      <c r="N310" s="174" t="s">
        <v>1207</v>
      </c>
      <c r="O310" s="174" t="s">
        <v>445</v>
      </c>
      <c r="P310" s="174" t="s">
        <v>510</v>
      </c>
      <c r="Q310" s="174" t="s">
        <v>511</v>
      </c>
      <c r="R310" s="174" t="s">
        <v>1027</v>
      </c>
      <c r="S310" s="174" t="s">
        <v>1197</v>
      </c>
      <c r="AF310" s="174" t="s">
        <v>2670</v>
      </c>
      <c r="AG310" s="174" t="s">
        <v>2671</v>
      </c>
      <c r="AH310" s="174" t="s">
        <v>2667</v>
      </c>
      <c r="AI310" s="174" t="s">
        <v>2668</v>
      </c>
      <c r="AJ310" s="176" t="s">
        <v>2672</v>
      </c>
    </row>
    <row r="311" spans="1:36" ht="315">
      <c r="A311" s="174" t="s">
        <v>433</v>
      </c>
      <c r="B311" s="174" t="s">
        <v>1208</v>
      </c>
      <c r="C311" s="174">
        <v>643344</v>
      </c>
      <c r="D311" s="174" t="s">
        <v>1209</v>
      </c>
      <c r="E311" s="174" t="s">
        <v>525</v>
      </c>
      <c r="F311" s="174" t="s">
        <v>525</v>
      </c>
      <c r="G311" s="174" t="s">
        <v>304</v>
      </c>
      <c r="H311" s="175">
        <v>45990.558333333334</v>
      </c>
      <c r="I311" s="174" t="s">
        <v>453</v>
      </c>
      <c r="J311" s="174" t="s">
        <v>475</v>
      </c>
      <c r="K311" s="174" t="s">
        <v>1041</v>
      </c>
      <c r="L311" s="174" t="s">
        <v>1210</v>
      </c>
      <c r="M311" s="174" t="s">
        <v>485</v>
      </c>
      <c r="N311" s="174" t="s">
        <v>460</v>
      </c>
      <c r="O311" s="174" t="s">
        <v>1199</v>
      </c>
      <c r="P311" s="174" t="s">
        <v>546</v>
      </c>
      <c r="Q311" s="174" t="s">
        <v>1197</v>
      </c>
      <c r="R311" s="174" t="s">
        <v>463</v>
      </c>
      <c r="S311" s="174" t="s">
        <v>963</v>
      </c>
      <c r="AF311" s="174" t="s">
        <v>2670</v>
      </c>
      <c r="AG311" s="174" t="s">
        <v>2671</v>
      </c>
      <c r="AH311" s="174" t="s">
        <v>2667</v>
      </c>
      <c r="AI311" s="174" t="s">
        <v>2668</v>
      </c>
      <c r="AJ311" s="176" t="s">
        <v>2672</v>
      </c>
    </row>
    <row r="312" spans="1:36" ht="315">
      <c r="A312" s="174" t="s">
        <v>433</v>
      </c>
      <c r="B312" s="174" t="s">
        <v>1211</v>
      </c>
      <c r="C312" s="174">
        <v>643409</v>
      </c>
      <c r="D312" s="174" t="s">
        <v>1212</v>
      </c>
      <c r="E312" s="174" t="s">
        <v>532</v>
      </c>
      <c r="F312" s="174" t="s">
        <v>532</v>
      </c>
      <c r="G312" s="174" t="s">
        <v>304</v>
      </c>
      <c r="H312" s="175">
        <v>45989.840277777781</v>
      </c>
      <c r="I312" s="174" t="s">
        <v>453</v>
      </c>
      <c r="J312" s="174" t="s">
        <v>475</v>
      </c>
      <c r="K312" s="174" t="s">
        <v>1206</v>
      </c>
      <c r="L312" s="174" t="s">
        <v>1201</v>
      </c>
      <c r="M312" s="174" t="s">
        <v>1207</v>
      </c>
      <c r="N312" s="174" t="s">
        <v>1213</v>
      </c>
      <c r="O312" s="174" t="s">
        <v>675</v>
      </c>
      <c r="P312" s="174" t="s">
        <v>1199</v>
      </c>
      <c r="Q312" s="174" t="s">
        <v>1131</v>
      </c>
      <c r="R312" s="174" t="s">
        <v>1197</v>
      </c>
      <c r="S312" s="174" t="s">
        <v>529</v>
      </c>
      <c r="T312" s="174" t="s">
        <v>463</v>
      </c>
      <c r="U312" s="174" t="s">
        <v>1214</v>
      </c>
      <c r="AF312" s="174" t="s">
        <v>2670</v>
      </c>
      <c r="AG312" s="174" t="s">
        <v>2671</v>
      </c>
      <c r="AH312" s="174" t="s">
        <v>2667</v>
      </c>
      <c r="AI312" s="174" t="s">
        <v>2668</v>
      </c>
      <c r="AJ312" s="176" t="s">
        <v>2672</v>
      </c>
    </row>
    <row r="313" spans="1:36" ht="315">
      <c r="A313" s="174" t="s">
        <v>433</v>
      </c>
      <c r="B313" s="174" t="s">
        <v>1215</v>
      </c>
      <c r="C313" s="174">
        <v>643408</v>
      </c>
      <c r="D313" s="174" t="s">
        <v>1216</v>
      </c>
      <c r="E313" s="174" t="s">
        <v>602</v>
      </c>
      <c r="F313" s="174" t="s">
        <v>532</v>
      </c>
      <c r="G313" s="174" t="s">
        <v>124</v>
      </c>
      <c r="H313" s="175">
        <v>45989.758333333331</v>
      </c>
      <c r="I313" s="174" t="s">
        <v>453</v>
      </c>
      <c r="J313" s="174" t="s">
        <v>475</v>
      </c>
      <c r="K313" s="174" t="s">
        <v>1201</v>
      </c>
      <c r="L313" s="174" t="s">
        <v>1197</v>
      </c>
      <c r="M313" s="174" t="s">
        <v>463</v>
      </c>
      <c r="AF313" s="174" t="s">
        <v>2670</v>
      </c>
      <c r="AG313" s="174" t="s">
        <v>2671</v>
      </c>
      <c r="AH313" s="174" t="s">
        <v>2667</v>
      </c>
      <c r="AI313" s="174" t="s">
        <v>2668</v>
      </c>
      <c r="AJ313" s="176" t="s">
        <v>2672</v>
      </c>
    </row>
    <row r="314" spans="1:36" ht="315">
      <c r="A314" s="174" t="s">
        <v>433</v>
      </c>
      <c r="B314" s="174" t="s">
        <v>1217</v>
      </c>
      <c r="C314" s="174">
        <v>643407</v>
      </c>
      <c r="D314" s="174" t="s">
        <v>1218</v>
      </c>
      <c r="E314" s="174" t="s">
        <v>436</v>
      </c>
      <c r="F314" s="174" t="s">
        <v>436</v>
      </c>
      <c r="G314" s="174" t="s">
        <v>301</v>
      </c>
      <c r="H314" s="175">
        <v>45989.720138888886</v>
      </c>
      <c r="I314" s="174" t="s">
        <v>491</v>
      </c>
      <c r="J314" s="174" t="s">
        <v>475</v>
      </c>
      <c r="K314" s="174" t="s">
        <v>440</v>
      </c>
      <c r="L314" s="174" t="s">
        <v>1219</v>
      </c>
      <c r="M314" s="174" t="s">
        <v>1220</v>
      </c>
      <c r="N314" s="174" t="s">
        <v>485</v>
      </c>
      <c r="O314" s="174" t="s">
        <v>538</v>
      </c>
      <c r="P314" s="174" t="s">
        <v>1221</v>
      </c>
      <c r="Q314" s="174" t="s">
        <v>1222</v>
      </c>
      <c r="R314" s="174" t="s">
        <v>1027</v>
      </c>
      <c r="S314" s="174" t="s">
        <v>1197</v>
      </c>
      <c r="AF314" s="174" t="s">
        <v>2670</v>
      </c>
      <c r="AG314" s="174" t="s">
        <v>2671</v>
      </c>
      <c r="AH314" s="174" t="s">
        <v>2667</v>
      </c>
      <c r="AI314" s="174" t="s">
        <v>2668</v>
      </c>
      <c r="AJ314" s="176" t="s">
        <v>2672</v>
      </c>
    </row>
    <row r="315" spans="1:36" ht="315">
      <c r="A315" s="174" t="s">
        <v>433</v>
      </c>
      <c r="B315" s="174" t="s">
        <v>1223</v>
      </c>
      <c r="C315" s="174">
        <v>643180</v>
      </c>
      <c r="D315" s="174" t="s">
        <v>1224</v>
      </c>
      <c r="E315" s="174" t="s">
        <v>532</v>
      </c>
      <c r="F315" s="174" t="s">
        <v>532</v>
      </c>
      <c r="G315" s="174" t="s">
        <v>304</v>
      </c>
      <c r="H315" s="175">
        <v>45989.626388888886</v>
      </c>
      <c r="I315" s="174" t="s">
        <v>491</v>
      </c>
      <c r="J315" s="174" t="s">
        <v>475</v>
      </c>
      <c r="K315" s="174" t="s">
        <v>1201</v>
      </c>
      <c r="L315" s="174" t="s">
        <v>445</v>
      </c>
      <c r="M315" s="174" t="s">
        <v>504</v>
      </c>
      <c r="N315" s="174" t="s">
        <v>1225</v>
      </c>
      <c r="O315" s="174" t="s">
        <v>1197</v>
      </c>
      <c r="P315" s="174" t="s">
        <v>463</v>
      </c>
      <c r="AF315" s="174" t="s">
        <v>2670</v>
      </c>
      <c r="AG315" s="174" t="s">
        <v>2671</v>
      </c>
      <c r="AH315" s="174" t="s">
        <v>2667</v>
      </c>
      <c r="AI315" s="174" t="s">
        <v>2668</v>
      </c>
      <c r="AJ315" s="176" t="s">
        <v>2672</v>
      </c>
    </row>
    <row r="316" spans="1:36" ht="315">
      <c r="A316" s="174" t="s">
        <v>433</v>
      </c>
      <c r="B316" s="174" t="s">
        <v>1226</v>
      </c>
      <c r="C316" s="174">
        <v>643205</v>
      </c>
      <c r="D316" s="174" t="s">
        <v>614</v>
      </c>
      <c r="E316" s="174" t="s">
        <v>525</v>
      </c>
      <c r="F316" s="174" t="s">
        <v>525</v>
      </c>
      <c r="G316" s="174" t="s">
        <v>299</v>
      </c>
      <c r="H316" s="175">
        <v>45989.558333333334</v>
      </c>
      <c r="I316" s="174" t="s">
        <v>453</v>
      </c>
      <c r="J316" s="174" t="s">
        <v>475</v>
      </c>
      <c r="K316" s="174" t="s">
        <v>1041</v>
      </c>
      <c r="L316" s="174" t="s">
        <v>485</v>
      </c>
      <c r="M316" s="174" t="s">
        <v>510</v>
      </c>
      <c r="N316" s="174" t="s">
        <v>460</v>
      </c>
      <c r="O316" s="174" t="s">
        <v>1199</v>
      </c>
      <c r="P316" s="174" t="s">
        <v>511</v>
      </c>
      <c r="Q316" s="174" t="s">
        <v>1227</v>
      </c>
      <c r="R316" s="174" t="s">
        <v>463</v>
      </c>
      <c r="AF316" s="174" t="s">
        <v>2670</v>
      </c>
      <c r="AG316" s="174" t="s">
        <v>2671</v>
      </c>
      <c r="AH316" s="174" t="s">
        <v>2667</v>
      </c>
      <c r="AI316" s="174" t="s">
        <v>2668</v>
      </c>
      <c r="AJ316" s="176" t="s">
        <v>2672</v>
      </c>
    </row>
    <row r="317" spans="1:36" ht="315">
      <c r="A317" s="174" t="s">
        <v>433</v>
      </c>
      <c r="B317" s="174" t="s">
        <v>1228</v>
      </c>
      <c r="C317" s="174">
        <v>643151</v>
      </c>
      <c r="D317" s="174" t="s">
        <v>666</v>
      </c>
      <c r="E317" s="174" t="s">
        <v>466</v>
      </c>
      <c r="F317" s="174" t="s">
        <v>503</v>
      </c>
      <c r="G317" s="174" t="s">
        <v>124</v>
      </c>
      <c r="H317" s="175">
        <v>45989.546527777777</v>
      </c>
      <c r="I317" s="174" t="s">
        <v>482</v>
      </c>
      <c r="J317" s="174" t="s">
        <v>475</v>
      </c>
      <c r="K317" s="174" t="s">
        <v>726</v>
      </c>
      <c r="L317" s="174" t="s">
        <v>1197</v>
      </c>
      <c r="AF317" s="174" t="s">
        <v>2670</v>
      </c>
      <c r="AG317" s="174" t="s">
        <v>2671</v>
      </c>
      <c r="AH317" s="174" t="s">
        <v>2667</v>
      </c>
      <c r="AI317" s="174" t="s">
        <v>2668</v>
      </c>
      <c r="AJ317" s="176" t="s">
        <v>2672</v>
      </c>
    </row>
    <row r="318" spans="1:36" ht="315">
      <c r="A318" s="174" t="s">
        <v>433</v>
      </c>
      <c r="B318" s="174" t="s">
        <v>1229</v>
      </c>
      <c r="C318" s="174">
        <v>643089</v>
      </c>
      <c r="D318" s="174" t="s">
        <v>506</v>
      </c>
      <c r="E318" s="174" t="s">
        <v>783</v>
      </c>
      <c r="F318" s="174" t="s">
        <v>783</v>
      </c>
      <c r="G318" s="174" t="s">
        <v>304</v>
      </c>
      <c r="H318" s="175">
        <v>45989.539583333331</v>
      </c>
      <c r="I318" s="174" t="s">
        <v>453</v>
      </c>
      <c r="J318" s="174" t="s">
        <v>475</v>
      </c>
      <c r="K318" s="174" t="s">
        <v>737</v>
      </c>
      <c r="L318" s="174" t="s">
        <v>1206</v>
      </c>
      <c r="M318" s="174" t="s">
        <v>1041</v>
      </c>
      <c r="N318" s="174" t="s">
        <v>1230</v>
      </c>
      <c r="O318" s="174" t="s">
        <v>485</v>
      </c>
      <c r="P318" s="174" t="s">
        <v>460</v>
      </c>
      <c r="Q318" s="174" t="s">
        <v>585</v>
      </c>
      <c r="R318" s="174" t="s">
        <v>1197</v>
      </c>
      <c r="S318" s="174" t="s">
        <v>963</v>
      </c>
      <c r="AF318" s="174" t="s">
        <v>2670</v>
      </c>
      <c r="AG318" s="174" t="s">
        <v>2671</v>
      </c>
      <c r="AH318" s="174" t="s">
        <v>2667</v>
      </c>
      <c r="AI318" s="174" t="s">
        <v>2668</v>
      </c>
      <c r="AJ318" s="176" t="s">
        <v>2672</v>
      </c>
    </row>
    <row r="319" spans="1:36" ht="315">
      <c r="A319" s="174" t="s">
        <v>433</v>
      </c>
      <c r="B319" s="174" t="s">
        <v>1231</v>
      </c>
      <c r="C319" s="174">
        <v>642745</v>
      </c>
      <c r="D319" s="174" t="s">
        <v>1232</v>
      </c>
      <c r="E319" s="174" t="s">
        <v>532</v>
      </c>
      <c r="F319" s="174" t="s">
        <v>532</v>
      </c>
      <c r="G319" s="174" t="s">
        <v>304</v>
      </c>
      <c r="H319" s="175">
        <v>45988.819444444445</v>
      </c>
      <c r="I319" s="174" t="s">
        <v>453</v>
      </c>
      <c r="J319" s="174" t="s">
        <v>475</v>
      </c>
      <c r="K319" s="174" t="s">
        <v>1201</v>
      </c>
      <c r="L319" s="174" t="s">
        <v>485</v>
      </c>
      <c r="M319" s="174" t="s">
        <v>1058</v>
      </c>
      <c r="N319" s="174" t="s">
        <v>538</v>
      </c>
      <c r="O319" s="174" t="s">
        <v>1233</v>
      </c>
      <c r="P319" s="174" t="s">
        <v>460</v>
      </c>
      <c r="Q319" s="174" t="s">
        <v>1197</v>
      </c>
      <c r="R319" s="174" t="s">
        <v>463</v>
      </c>
      <c r="AF319" s="174" t="s">
        <v>2670</v>
      </c>
      <c r="AG319" s="174" t="s">
        <v>2671</v>
      </c>
      <c r="AH319" s="174" t="s">
        <v>2667</v>
      </c>
      <c r="AI319" s="174" t="s">
        <v>2668</v>
      </c>
      <c r="AJ319" s="176" t="s">
        <v>2672</v>
      </c>
    </row>
    <row r="320" spans="1:36" ht="315">
      <c r="A320" s="174" t="s">
        <v>433</v>
      </c>
      <c r="B320" s="174" t="s">
        <v>1234</v>
      </c>
      <c r="C320" s="174">
        <v>642744</v>
      </c>
      <c r="D320" s="174" t="s">
        <v>1235</v>
      </c>
      <c r="E320" s="174" t="s">
        <v>1236</v>
      </c>
      <c r="F320" s="174" t="s">
        <v>532</v>
      </c>
      <c r="G320" s="174" t="s">
        <v>304</v>
      </c>
      <c r="H320" s="175">
        <v>45988.783333333333</v>
      </c>
      <c r="I320" s="174" t="s">
        <v>491</v>
      </c>
      <c r="J320" s="174" t="s">
        <v>678</v>
      </c>
      <c r="K320" s="174" t="s">
        <v>1237</v>
      </c>
      <c r="L320" s="174" t="s">
        <v>1041</v>
      </c>
      <c r="M320" s="174" t="s">
        <v>1201</v>
      </c>
      <c r="N320" s="174" t="s">
        <v>1238</v>
      </c>
      <c r="O320" s="174" t="s">
        <v>460</v>
      </c>
      <c r="P320" s="174" t="s">
        <v>1239</v>
      </c>
      <c r="Q320" s="174" t="s">
        <v>585</v>
      </c>
      <c r="R320" s="174" t="s">
        <v>1197</v>
      </c>
      <c r="S320" s="174" t="s">
        <v>529</v>
      </c>
      <c r="T320" s="174" t="s">
        <v>463</v>
      </c>
      <c r="AF320" s="174" t="s">
        <v>2670</v>
      </c>
      <c r="AG320" s="174" t="s">
        <v>2671</v>
      </c>
      <c r="AH320" s="174" t="s">
        <v>2667</v>
      </c>
      <c r="AI320" s="174" t="s">
        <v>2668</v>
      </c>
      <c r="AJ320" s="176" t="s">
        <v>2672</v>
      </c>
    </row>
    <row r="321" spans="1:36" ht="315">
      <c r="A321" s="174" t="s">
        <v>433</v>
      </c>
      <c r="B321" s="174" t="s">
        <v>1240</v>
      </c>
      <c r="C321" s="174">
        <v>642605</v>
      </c>
      <c r="D321" s="174" t="s">
        <v>513</v>
      </c>
      <c r="E321" s="174" t="s">
        <v>783</v>
      </c>
      <c r="F321" s="174" t="s">
        <v>783</v>
      </c>
      <c r="G321" s="174" t="s">
        <v>304</v>
      </c>
      <c r="H321" s="175">
        <v>45988.697916666664</v>
      </c>
      <c r="I321" s="174" t="s">
        <v>453</v>
      </c>
      <c r="J321" s="174" t="s">
        <v>475</v>
      </c>
      <c r="K321" s="174" t="s">
        <v>737</v>
      </c>
      <c r="L321" s="174" t="s">
        <v>1206</v>
      </c>
      <c r="M321" s="174" t="s">
        <v>1041</v>
      </c>
      <c r="N321" s="174" t="s">
        <v>1241</v>
      </c>
      <c r="O321" s="174" t="s">
        <v>485</v>
      </c>
      <c r="P321" s="174" t="s">
        <v>695</v>
      </c>
      <c r="Q321" s="174" t="s">
        <v>460</v>
      </c>
      <c r="R321" s="174" t="s">
        <v>1199</v>
      </c>
      <c r="S321" s="174" t="s">
        <v>1242</v>
      </c>
      <c r="T321" s="174" t="s">
        <v>1197</v>
      </c>
      <c r="AF321" s="174" t="s">
        <v>2670</v>
      </c>
      <c r="AG321" s="174" t="s">
        <v>2671</v>
      </c>
      <c r="AH321" s="174" t="s">
        <v>2667</v>
      </c>
      <c r="AI321" s="174" t="s">
        <v>2668</v>
      </c>
      <c r="AJ321" s="176" t="s">
        <v>2672</v>
      </c>
    </row>
    <row r="322" spans="1:36" ht="315">
      <c r="A322" s="174" t="s">
        <v>433</v>
      </c>
      <c r="B322" s="174" t="s">
        <v>1243</v>
      </c>
      <c r="C322" s="174">
        <v>642469</v>
      </c>
      <c r="D322" s="174" t="s">
        <v>1244</v>
      </c>
      <c r="E322" s="174" t="s">
        <v>503</v>
      </c>
      <c r="F322" s="174" t="s">
        <v>503</v>
      </c>
      <c r="G322" s="174" t="s">
        <v>304</v>
      </c>
      <c r="H322" s="175">
        <v>45988.6</v>
      </c>
      <c r="I322" s="174" t="s">
        <v>482</v>
      </c>
      <c r="J322" s="174" t="s">
        <v>475</v>
      </c>
      <c r="K322" s="174" t="s">
        <v>726</v>
      </c>
      <c r="L322" s="174" t="s">
        <v>1237</v>
      </c>
      <c r="M322" s="174" t="s">
        <v>1041</v>
      </c>
      <c r="N322" s="174" t="s">
        <v>1238</v>
      </c>
      <c r="O322" s="174" t="s">
        <v>485</v>
      </c>
      <c r="P322" s="174" t="s">
        <v>1009</v>
      </c>
      <c r="Q322" s="174" t="s">
        <v>460</v>
      </c>
      <c r="R322" s="174" t="s">
        <v>1197</v>
      </c>
      <c r="S322" s="174" t="s">
        <v>963</v>
      </c>
      <c r="AF322" s="174" t="s">
        <v>2670</v>
      </c>
      <c r="AG322" s="174" t="s">
        <v>2671</v>
      </c>
      <c r="AH322" s="174" t="s">
        <v>2667</v>
      </c>
      <c r="AI322" s="174" t="s">
        <v>2668</v>
      </c>
      <c r="AJ322" s="176" t="s">
        <v>2672</v>
      </c>
    </row>
    <row r="323" spans="1:36" ht="315">
      <c r="A323" s="174" t="s">
        <v>433</v>
      </c>
      <c r="B323" s="174" t="s">
        <v>1245</v>
      </c>
      <c r="C323" s="174">
        <v>642562</v>
      </c>
      <c r="D323" s="174" t="s">
        <v>1246</v>
      </c>
      <c r="E323" s="174" t="s">
        <v>762</v>
      </c>
      <c r="F323" s="174" t="s">
        <v>556</v>
      </c>
      <c r="G323" s="174" t="s">
        <v>301</v>
      </c>
      <c r="H323" s="175">
        <v>45988.581250000003</v>
      </c>
      <c r="I323" s="174" t="s">
        <v>453</v>
      </c>
      <c r="J323" s="174" t="s">
        <v>475</v>
      </c>
      <c r="K323" s="174" t="s">
        <v>737</v>
      </c>
      <c r="L323" s="174" t="s">
        <v>1041</v>
      </c>
      <c r="M323" s="174" t="s">
        <v>1201</v>
      </c>
      <c r="N323" s="174" t="s">
        <v>485</v>
      </c>
      <c r="O323" s="174" t="s">
        <v>1009</v>
      </c>
      <c r="P323" s="174" t="s">
        <v>460</v>
      </c>
      <c r="Q323" s="174" t="s">
        <v>1199</v>
      </c>
      <c r="R323" s="174" t="s">
        <v>1197</v>
      </c>
      <c r="AF323" s="174" t="s">
        <v>2670</v>
      </c>
      <c r="AG323" s="174" t="s">
        <v>2671</v>
      </c>
      <c r="AH323" s="174" t="s">
        <v>2667</v>
      </c>
      <c r="AI323" s="174" t="s">
        <v>2668</v>
      </c>
      <c r="AJ323" s="176" t="s">
        <v>2672</v>
      </c>
    </row>
    <row r="324" spans="1:36" ht="315">
      <c r="A324" s="174" t="s">
        <v>433</v>
      </c>
      <c r="B324" s="174" t="s">
        <v>1247</v>
      </c>
      <c r="C324" s="174">
        <v>642460</v>
      </c>
      <c r="D324" s="174" t="s">
        <v>1248</v>
      </c>
      <c r="E324" s="174" t="s">
        <v>1249</v>
      </c>
      <c r="F324" s="174" t="s">
        <v>503</v>
      </c>
      <c r="G324" s="174" t="s">
        <v>303</v>
      </c>
      <c r="H324" s="175">
        <v>45988.570138888892</v>
      </c>
      <c r="I324" s="174" t="s">
        <v>482</v>
      </c>
      <c r="J324" s="174" t="s">
        <v>475</v>
      </c>
      <c r="K324" s="174" t="s">
        <v>726</v>
      </c>
      <c r="L324" s="174" t="s">
        <v>446</v>
      </c>
      <c r="M324" s="174" t="s">
        <v>460</v>
      </c>
      <c r="N324" s="174" t="s">
        <v>1197</v>
      </c>
      <c r="AF324" s="174" t="s">
        <v>2670</v>
      </c>
      <c r="AG324" s="174" t="s">
        <v>2671</v>
      </c>
      <c r="AH324" s="174" t="s">
        <v>2667</v>
      </c>
      <c r="AI324" s="174" t="s">
        <v>2668</v>
      </c>
      <c r="AJ324" s="176" t="s">
        <v>2672</v>
      </c>
    </row>
    <row r="325" spans="1:36" ht="315">
      <c r="A325" s="174" t="s">
        <v>433</v>
      </c>
      <c r="B325" s="174" t="s">
        <v>1250</v>
      </c>
      <c r="C325" s="174">
        <v>641864</v>
      </c>
      <c r="D325" s="174" t="s">
        <v>1251</v>
      </c>
      <c r="E325" s="174" t="s">
        <v>503</v>
      </c>
      <c r="F325" s="174" t="s">
        <v>503</v>
      </c>
      <c r="G325" s="174" t="s">
        <v>299</v>
      </c>
      <c r="H325" s="175">
        <v>45987.666666666664</v>
      </c>
      <c r="I325" s="174" t="s">
        <v>482</v>
      </c>
      <c r="J325" s="174" t="s">
        <v>475</v>
      </c>
      <c r="K325" s="174" t="s">
        <v>726</v>
      </c>
      <c r="L325" s="174" t="s">
        <v>485</v>
      </c>
      <c r="M325" s="174" t="s">
        <v>510</v>
      </c>
      <c r="N325" s="174" t="s">
        <v>511</v>
      </c>
      <c r="O325" s="174" t="s">
        <v>1197</v>
      </c>
      <c r="AF325" s="174" t="s">
        <v>2670</v>
      </c>
      <c r="AG325" s="174" t="s">
        <v>2671</v>
      </c>
      <c r="AH325" s="174" t="s">
        <v>2667</v>
      </c>
      <c r="AI325" s="174" t="s">
        <v>2668</v>
      </c>
      <c r="AJ325" s="176" t="s">
        <v>2672</v>
      </c>
    </row>
    <row r="326" spans="1:36" ht="315">
      <c r="A326" s="174" t="s">
        <v>433</v>
      </c>
      <c r="B326" s="174" t="s">
        <v>1252</v>
      </c>
      <c r="C326" s="174">
        <v>641918</v>
      </c>
      <c r="D326" s="174" t="s">
        <v>1253</v>
      </c>
      <c r="E326" s="174" t="s">
        <v>496</v>
      </c>
      <c r="F326" s="174" t="s">
        <v>496</v>
      </c>
      <c r="G326" s="174" t="s">
        <v>304</v>
      </c>
      <c r="H326" s="175">
        <v>45987.665277777778</v>
      </c>
      <c r="I326" s="174" t="s">
        <v>453</v>
      </c>
      <c r="J326" s="174" t="s">
        <v>475</v>
      </c>
      <c r="K326" s="174" t="s">
        <v>737</v>
      </c>
      <c r="L326" s="174" t="s">
        <v>1041</v>
      </c>
      <c r="M326" s="174" t="s">
        <v>1201</v>
      </c>
      <c r="N326" s="174" t="s">
        <v>485</v>
      </c>
      <c r="O326" s="174" t="s">
        <v>460</v>
      </c>
      <c r="P326" s="174" t="s">
        <v>1199</v>
      </c>
      <c r="Q326" s="174" t="s">
        <v>546</v>
      </c>
      <c r="R326" s="174" t="s">
        <v>1197</v>
      </c>
      <c r="AF326" s="174" t="s">
        <v>2670</v>
      </c>
      <c r="AG326" s="174" t="s">
        <v>2671</v>
      </c>
      <c r="AH326" s="174" t="s">
        <v>2667</v>
      </c>
      <c r="AI326" s="174" t="s">
        <v>2668</v>
      </c>
      <c r="AJ326" s="176" t="s">
        <v>2672</v>
      </c>
    </row>
    <row r="327" spans="1:36" ht="315">
      <c r="A327" s="174" t="s">
        <v>433</v>
      </c>
      <c r="B327" s="174" t="s">
        <v>1254</v>
      </c>
      <c r="C327" s="174">
        <v>641915</v>
      </c>
      <c r="D327" s="174" t="s">
        <v>1160</v>
      </c>
      <c r="E327" s="174" t="s">
        <v>605</v>
      </c>
      <c r="F327" s="174" t="s">
        <v>467</v>
      </c>
      <c r="G327" s="174" t="s">
        <v>298</v>
      </c>
      <c r="H327" s="175">
        <v>45987.65902777778</v>
      </c>
      <c r="I327" s="174" t="s">
        <v>453</v>
      </c>
      <c r="J327" s="174" t="s">
        <v>475</v>
      </c>
      <c r="K327" s="174" t="s">
        <v>737</v>
      </c>
      <c r="L327" s="174" t="s">
        <v>1199</v>
      </c>
      <c r="M327" s="174" t="s">
        <v>1197</v>
      </c>
      <c r="AF327" s="174" t="s">
        <v>2670</v>
      </c>
      <c r="AG327" s="174" t="s">
        <v>2671</v>
      </c>
      <c r="AH327" s="174" t="s">
        <v>2667</v>
      </c>
      <c r="AI327" s="174" t="s">
        <v>2668</v>
      </c>
      <c r="AJ327" s="176" t="s">
        <v>2672</v>
      </c>
    </row>
    <row r="328" spans="1:36" ht="315">
      <c r="A328" s="174" t="s">
        <v>433</v>
      </c>
      <c r="B328" s="174" t="s">
        <v>1255</v>
      </c>
      <c r="C328" s="174">
        <v>641905</v>
      </c>
      <c r="D328" s="174" t="s">
        <v>1256</v>
      </c>
      <c r="E328" s="174" t="s">
        <v>466</v>
      </c>
      <c r="F328" s="174" t="s">
        <v>556</v>
      </c>
      <c r="G328" s="174" t="s">
        <v>124</v>
      </c>
      <c r="H328" s="175">
        <v>45987.629861111112</v>
      </c>
      <c r="I328" s="174" t="s">
        <v>482</v>
      </c>
      <c r="J328" s="174" t="s">
        <v>475</v>
      </c>
      <c r="K328" s="174" t="s">
        <v>737</v>
      </c>
      <c r="L328" s="174" t="s">
        <v>1197</v>
      </c>
      <c r="AF328" s="174" t="s">
        <v>2670</v>
      </c>
      <c r="AG328" s="174" t="s">
        <v>2671</v>
      </c>
      <c r="AH328" s="174" t="s">
        <v>2667</v>
      </c>
      <c r="AI328" s="174" t="s">
        <v>2668</v>
      </c>
      <c r="AJ328" s="176" t="s">
        <v>2672</v>
      </c>
    </row>
    <row r="329" spans="1:36" ht="315">
      <c r="A329" s="174" t="s">
        <v>433</v>
      </c>
      <c r="B329" s="174" t="s">
        <v>1257</v>
      </c>
      <c r="C329" s="174">
        <v>641813</v>
      </c>
      <c r="D329" s="174" t="s">
        <v>1258</v>
      </c>
      <c r="E329" s="174" t="s">
        <v>605</v>
      </c>
      <c r="F329" s="174" t="s">
        <v>503</v>
      </c>
      <c r="G329" s="174" t="s">
        <v>298</v>
      </c>
      <c r="H329" s="175">
        <v>45987.620833333334</v>
      </c>
      <c r="I329" s="174" t="s">
        <v>482</v>
      </c>
      <c r="J329" s="174" t="s">
        <v>475</v>
      </c>
      <c r="K329" s="174" t="s">
        <v>726</v>
      </c>
      <c r="L329" s="174" t="s">
        <v>1237</v>
      </c>
      <c r="M329" s="174" t="s">
        <v>1207</v>
      </c>
      <c r="N329" s="174" t="s">
        <v>460</v>
      </c>
      <c r="O329" s="174" t="s">
        <v>1197</v>
      </c>
      <c r="AF329" s="174" t="s">
        <v>2670</v>
      </c>
      <c r="AG329" s="174" t="s">
        <v>2671</v>
      </c>
      <c r="AH329" s="174" t="s">
        <v>2667</v>
      </c>
      <c r="AI329" s="174" t="s">
        <v>2668</v>
      </c>
      <c r="AJ329" s="176" t="s">
        <v>2672</v>
      </c>
    </row>
    <row r="330" spans="1:36" ht="315">
      <c r="A330" s="174" t="s">
        <v>433</v>
      </c>
      <c r="B330" s="174" t="s">
        <v>1259</v>
      </c>
      <c r="C330" s="174">
        <v>641903</v>
      </c>
      <c r="D330" s="174" t="s">
        <v>661</v>
      </c>
      <c r="E330" s="174" t="s">
        <v>662</v>
      </c>
      <c r="F330" s="174" t="s">
        <v>662</v>
      </c>
      <c r="G330" s="174" t="s">
        <v>304</v>
      </c>
      <c r="H330" s="175">
        <v>45987.611805555556</v>
      </c>
      <c r="I330" s="174" t="s">
        <v>453</v>
      </c>
      <c r="J330" s="174" t="s">
        <v>475</v>
      </c>
      <c r="K330" s="174" t="s">
        <v>439</v>
      </c>
      <c r="L330" s="174" t="s">
        <v>737</v>
      </c>
      <c r="M330" s="174" t="s">
        <v>1041</v>
      </c>
      <c r="N330" s="174" t="s">
        <v>485</v>
      </c>
      <c r="O330" s="174" t="s">
        <v>538</v>
      </c>
      <c r="P330" s="174" t="s">
        <v>1233</v>
      </c>
      <c r="Q330" s="174" t="s">
        <v>460</v>
      </c>
      <c r="R330" s="174" t="s">
        <v>1199</v>
      </c>
      <c r="S330" s="174" t="s">
        <v>1197</v>
      </c>
      <c r="AF330" s="174" t="s">
        <v>2670</v>
      </c>
      <c r="AG330" s="174" t="s">
        <v>2671</v>
      </c>
      <c r="AH330" s="174" t="s">
        <v>2667</v>
      </c>
      <c r="AI330" s="174" t="s">
        <v>2668</v>
      </c>
      <c r="AJ330" s="176" t="s">
        <v>2672</v>
      </c>
    </row>
    <row r="331" spans="1:36" ht="315">
      <c r="A331" s="174" t="s">
        <v>433</v>
      </c>
      <c r="B331" s="174" t="s">
        <v>1260</v>
      </c>
      <c r="C331" s="174">
        <v>641787</v>
      </c>
      <c r="D331" s="174" t="s">
        <v>1261</v>
      </c>
      <c r="E331" s="174" t="s">
        <v>1262</v>
      </c>
      <c r="F331" s="174" t="s">
        <v>556</v>
      </c>
      <c r="G331" s="174" t="s">
        <v>300</v>
      </c>
      <c r="H331" s="175">
        <v>45987.581944444442</v>
      </c>
      <c r="I331" s="174" t="s">
        <v>482</v>
      </c>
      <c r="J331" s="174" t="s">
        <v>475</v>
      </c>
      <c r="K331" s="174" t="s">
        <v>737</v>
      </c>
      <c r="L331" s="174" t="s">
        <v>1201</v>
      </c>
      <c r="M331" s="174" t="s">
        <v>1207</v>
      </c>
      <c r="N331" s="174" t="s">
        <v>1058</v>
      </c>
      <c r="O331" s="174" t="s">
        <v>521</v>
      </c>
      <c r="P331" s="174" t="s">
        <v>460</v>
      </c>
      <c r="Q331" s="174" t="s">
        <v>1197</v>
      </c>
      <c r="AF331" s="174" t="s">
        <v>2670</v>
      </c>
      <c r="AG331" s="174" t="s">
        <v>2671</v>
      </c>
      <c r="AH331" s="174" t="s">
        <v>2667</v>
      </c>
      <c r="AI331" s="174" t="s">
        <v>2668</v>
      </c>
      <c r="AJ331" s="176" t="s">
        <v>2672</v>
      </c>
    </row>
    <row r="332" spans="1:36" ht="315">
      <c r="A332" s="174" t="s">
        <v>433</v>
      </c>
      <c r="B332" s="174" t="s">
        <v>1263</v>
      </c>
      <c r="C332" s="174">
        <v>641776</v>
      </c>
      <c r="D332" s="174" t="s">
        <v>1164</v>
      </c>
      <c r="E332" s="174" t="s">
        <v>467</v>
      </c>
      <c r="F332" s="174" t="s">
        <v>467</v>
      </c>
      <c r="G332" s="174" t="s">
        <v>304</v>
      </c>
      <c r="H332" s="175">
        <v>45987.570138888892</v>
      </c>
      <c r="I332" s="174" t="s">
        <v>453</v>
      </c>
      <c r="J332" s="174" t="s">
        <v>475</v>
      </c>
      <c r="K332" s="174" t="s">
        <v>737</v>
      </c>
      <c r="L332" s="174" t="s">
        <v>1207</v>
      </c>
      <c r="M332" s="174" t="s">
        <v>485</v>
      </c>
      <c r="N332" s="174" t="s">
        <v>695</v>
      </c>
      <c r="O332" s="174" t="s">
        <v>1199</v>
      </c>
      <c r="P332" s="174" t="s">
        <v>1197</v>
      </c>
      <c r="Q332" s="174" t="s">
        <v>963</v>
      </c>
      <c r="AF332" s="174" t="s">
        <v>2670</v>
      </c>
      <c r="AG332" s="174" t="s">
        <v>2671</v>
      </c>
      <c r="AH332" s="174" t="s">
        <v>2667</v>
      </c>
      <c r="AI332" s="174" t="s">
        <v>2668</v>
      </c>
      <c r="AJ332" s="176" t="s">
        <v>2672</v>
      </c>
    </row>
    <row r="333" spans="1:36" ht="315">
      <c r="A333" s="174" t="s">
        <v>433</v>
      </c>
      <c r="B333" s="174" t="s">
        <v>1264</v>
      </c>
      <c r="C333" s="174">
        <v>641667</v>
      </c>
      <c r="D333" s="174" t="s">
        <v>1265</v>
      </c>
      <c r="E333" s="174" t="s">
        <v>503</v>
      </c>
      <c r="F333" s="174" t="s">
        <v>503</v>
      </c>
      <c r="G333" s="174" t="s">
        <v>304</v>
      </c>
      <c r="H333" s="175">
        <v>45987.538194444445</v>
      </c>
      <c r="I333" s="174" t="s">
        <v>482</v>
      </c>
      <c r="J333" s="174" t="s">
        <v>475</v>
      </c>
      <c r="K333" s="174" t="s">
        <v>726</v>
      </c>
      <c r="L333" s="174" t="s">
        <v>1041</v>
      </c>
      <c r="M333" s="174" t="s">
        <v>485</v>
      </c>
      <c r="N333" s="174" t="s">
        <v>1233</v>
      </c>
      <c r="O333" s="174" t="s">
        <v>510</v>
      </c>
      <c r="P333" s="174" t="s">
        <v>460</v>
      </c>
      <c r="Q333" s="174" t="s">
        <v>1197</v>
      </c>
      <c r="AF333" s="174" t="s">
        <v>2670</v>
      </c>
      <c r="AG333" s="174" t="s">
        <v>2671</v>
      </c>
      <c r="AH333" s="174" t="s">
        <v>2667</v>
      </c>
      <c r="AI333" s="174" t="s">
        <v>2668</v>
      </c>
      <c r="AJ333" s="176" t="s">
        <v>2672</v>
      </c>
    </row>
    <row r="334" spans="1:36" ht="315">
      <c r="A334" s="174" t="s">
        <v>433</v>
      </c>
      <c r="B334" s="174" t="s">
        <v>1266</v>
      </c>
      <c r="C334" s="174">
        <v>641660</v>
      </c>
      <c r="D334" s="174" t="s">
        <v>563</v>
      </c>
      <c r="E334" s="174" t="s">
        <v>519</v>
      </c>
      <c r="F334" s="174" t="s">
        <v>519</v>
      </c>
      <c r="G334" s="174" t="s">
        <v>299</v>
      </c>
      <c r="H334" s="175">
        <v>45987.531944444447</v>
      </c>
      <c r="I334" s="174" t="s">
        <v>482</v>
      </c>
      <c r="J334" s="174" t="s">
        <v>475</v>
      </c>
      <c r="K334" s="174" t="s">
        <v>737</v>
      </c>
      <c r="L334" s="174" t="s">
        <v>1041</v>
      </c>
      <c r="M334" s="174" t="s">
        <v>485</v>
      </c>
      <c r="N334" s="174" t="s">
        <v>510</v>
      </c>
      <c r="O334" s="174" t="s">
        <v>1197</v>
      </c>
      <c r="AF334" s="174" t="s">
        <v>2670</v>
      </c>
      <c r="AG334" s="174" t="s">
        <v>2671</v>
      </c>
      <c r="AH334" s="174" t="s">
        <v>2667</v>
      </c>
      <c r="AI334" s="174" t="s">
        <v>2668</v>
      </c>
      <c r="AJ334" s="176" t="s">
        <v>2672</v>
      </c>
    </row>
    <row r="335" spans="1:36" ht="315">
      <c r="A335" s="174" t="s">
        <v>433</v>
      </c>
      <c r="B335" s="174" t="s">
        <v>1267</v>
      </c>
      <c r="C335" s="174">
        <v>641180</v>
      </c>
      <c r="D335" s="174" t="s">
        <v>652</v>
      </c>
      <c r="E335" s="174" t="s">
        <v>653</v>
      </c>
      <c r="F335" s="174" t="s">
        <v>503</v>
      </c>
      <c r="G335" s="174" t="s">
        <v>124</v>
      </c>
      <c r="H335" s="175">
        <v>45986.835416666669</v>
      </c>
      <c r="I335" s="174" t="s">
        <v>453</v>
      </c>
      <c r="J335" s="174" t="s">
        <v>475</v>
      </c>
      <c r="K335" s="174" t="s">
        <v>726</v>
      </c>
      <c r="L335" s="174" t="s">
        <v>1199</v>
      </c>
      <c r="M335" s="174" t="s">
        <v>1197</v>
      </c>
      <c r="AF335" s="174" t="s">
        <v>2670</v>
      </c>
      <c r="AG335" s="174" t="s">
        <v>2671</v>
      </c>
      <c r="AH335" s="174" t="s">
        <v>2667</v>
      </c>
      <c r="AI335" s="174" t="s">
        <v>2668</v>
      </c>
      <c r="AJ335" s="176" t="s">
        <v>2672</v>
      </c>
    </row>
    <row r="336" spans="1:36" ht="315">
      <c r="A336" s="174" t="s">
        <v>433</v>
      </c>
      <c r="B336" s="174" t="s">
        <v>1268</v>
      </c>
      <c r="C336" s="174">
        <v>641227</v>
      </c>
      <c r="D336" s="174" t="s">
        <v>1269</v>
      </c>
      <c r="E336" s="174" t="s">
        <v>466</v>
      </c>
      <c r="F336" s="174" t="s">
        <v>496</v>
      </c>
      <c r="G336" s="174" t="s">
        <v>124</v>
      </c>
      <c r="H336" s="175">
        <v>45986.756249999999</v>
      </c>
      <c r="I336" s="174" t="s">
        <v>482</v>
      </c>
      <c r="J336" s="174" t="s">
        <v>475</v>
      </c>
      <c r="K336" s="174" t="s">
        <v>1197</v>
      </c>
      <c r="L336" s="174" t="s">
        <v>784</v>
      </c>
      <c r="AF336" s="174" t="s">
        <v>2670</v>
      </c>
      <c r="AG336" s="174" t="s">
        <v>2671</v>
      </c>
      <c r="AH336" s="174" t="s">
        <v>2667</v>
      </c>
      <c r="AI336" s="174" t="s">
        <v>2668</v>
      </c>
      <c r="AJ336" s="176" t="s">
        <v>2672</v>
      </c>
    </row>
    <row r="337" spans="1:36" ht="315">
      <c r="A337" s="174" t="s">
        <v>433</v>
      </c>
      <c r="B337" s="174" t="s">
        <v>1270</v>
      </c>
      <c r="C337" s="174">
        <v>641225</v>
      </c>
      <c r="D337" s="174" t="s">
        <v>1271</v>
      </c>
      <c r="E337" s="174" t="s">
        <v>466</v>
      </c>
      <c r="F337" s="174" t="s">
        <v>496</v>
      </c>
      <c r="G337" s="174" t="s">
        <v>124</v>
      </c>
      <c r="H337" s="175">
        <v>45986.749305555553</v>
      </c>
      <c r="I337" s="174" t="s">
        <v>482</v>
      </c>
      <c r="J337" s="174" t="s">
        <v>475</v>
      </c>
      <c r="K337" s="174" t="s">
        <v>1197</v>
      </c>
      <c r="L337" s="174" t="s">
        <v>784</v>
      </c>
      <c r="AF337" s="174" t="s">
        <v>2670</v>
      </c>
      <c r="AG337" s="174" t="s">
        <v>2671</v>
      </c>
      <c r="AH337" s="174" t="s">
        <v>2667</v>
      </c>
      <c r="AI337" s="174" t="s">
        <v>2668</v>
      </c>
      <c r="AJ337" s="176" t="s">
        <v>2672</v>
      </c>
    </row>
    <row r="338" spans="1:36" ht="315">
      <c r="A338" s="174" t="s">
        <v>433</v>
      </c>
      <c r="B338" s="174" t="s">
        <v>1272</v>
      </c>
      <c r="C338" s="174">
        <v>641221</v>
      </c>
      <c r="D338" s="174" t="s">
        <v>1158</v>
      </c>
      <c r="E338" s="174" t="s">
        <v>466</v>
      </c>
      <c r="F338" s="174" t="s">
        <v>467</v>
      </c>
      <c r="G338" s="174" t="s">
        <v>124</v>
      </c>
      <c r="H338" s="175">
        <v>45986.724999999999</v>
      </c>
      <c r="I338" s="174" t="s">
        <v>482</v>
      </c>
      <c r="J338" s="174" t="s">
        <v>475</v>
      </c>
      <c r="K338" s="174" t="s">
        <v>737</v>
      </c>
      <c r="L338" s="174" t="s">
        <v>1197</v>
      </c>
      <c r="AF338" s="174" t="s">
        <v>2670</v>
      </c>
      <c r="AG338" s="174" t="s">
        <v>2671</v>
      </c>
      <c r="AH338" s="174" t="s">
        <v>2667</v>
      </c>
      <c r="AI338" s="174" t="s">
        <v>2668</v>
      </c>
      <c r="AJ338" s="176" t="s">
        <v>2672</v>
      </c>
    </row>
    <row r="339" spans="1:36" ht="315">
      <c r="A339" s="174" t="s">
        <v>433</v>
      </c>
      <c r="B339" s="174" t="s">
        <v>1273</v>
      </c>
      <c r="C339" s="174">
        <v>641204</v>
      </c>
      <c r="D339" s="174" t="s">
        <v>1274</v>
      </c>
      <c r="E339" s="174" t="s">
        <v>1262</v>
      </c>
      <c r="F339" s="174" t="s">
        <v>783</v>
      </c>
      <c r="G339" s="174" t="s">
        <v>298</v>
      </c>
      <c r="H339" s="175">
        <v>45986.676388888889</v>
      </c>
      <c r="I339" s="174" t="s">
        <v>453</v>
      </c>
      <c r="J339" s="174" t="s">
        <v>475</v>
      </c>
      <c r="K339" s="174" t="s">
        <v>439</v>
      </c>
      <c r="L339" s="174" t="s">
        <v>726</v>
      </c>
      <c r="M339" s="174" t="s">
        <v>1275</v>
      </c>
      <c r="N339" s="174" t="s">
        <v>460</v>
      </c>
      <c r="O339" s="174" t="s">
        <v>1199</v>
      </c>
      <c r="P339" s="174" t="s">
        <v>1197</v>
      </c>
      <c r="AF339" s="174" t="s">
        <v>2670</v>
      </c>
      <c r="AG339" s="174" t="s">
        <v>2671</v>
      </c>
      <c r="AH339" s="174" t="s">
        <v>2667</v>
      </c>
      <c r="AI339" s="174" t="s">
        <v>2668</v>
      </c>
      <c r="AJ339" s="176" t="s">
        <v>2672</v>
      </c>
    </row>
    <row r="340" spans="1:36" ht="315">
      <c r="A340" s="174" t="s">
        <v>433</v>
      </c>
      <c r="B340" s="174" t="s">
        <v>1276</v>
      </c>
      <c r="C340" s="174">
        <v>641064</v>
      </c>
      <c r="D340" s="174" t="s">
        <v>579</v>
      </c>
      <c r="E340" s="174" t="s">
        <v>466</v>
      </c>
      <c r="F340" s="174" t="s">
        <v>481</v>
      </c>
      <c r="G340" s="174" t="s">
        <v>124</v>
      </c>
      <c r="H340" s="175">
        <v>45986.650694444441</v>
      </c>
      <c r="I340" s="174" t="s">
        <v>482</v>
      </c>
      <c r="J340" s="174" t="s">
        <v>475</v>
      </c>
      <c r="K340" s="174" t="s">
        <v>1201</v>
      </c>
      <c r="L340" s="174" t="s">
        <v>1199</v>
      </c>
      <c r="M340" s="174" t="s">
        <v>1197</v>
      </c>
      <c r="N340" s="174" t="s">
        <v>784</v>
      </c>
      <c r="AF340" s="174" t="s">
        <v>2670</v>
      </c>
      <c r="AG340" s="174" t="s">
        <v>2671</v>
      </c>
      <c r="AH340" s="174" t="s">
        <v>2667</v>
      </c>
      <c r="AI340" s="174" t="s">
        <v>2668</v>
      </c>
      <c r="AJ340" s="176" t="s">
        <v>2672</v>
      </c>
    </row>
    <row r="341" spans="1:36" ht="315">
      <c r="A341" s="174" t="s">
        <v>433</v>
      </c>
      <c r="B341" s="174" t="s">
        <v>1277</v>
      </c>
      <c r="C341" s="174">
        <v>641155</v>
      </c>
      <c r="D341" s="174" t="s">
        <v>601</v>
      </c>
      <c r="E341" s="174" t="s">
        <v>602</v>
      </c>
      <c r="F341" s="174" t="s">
        <v>532</v>
      </c>
      <c r="G341" s="174" t="s">
        <v>124</v>
      </c>
      <c r="H341" s="175">
        <v>45986.645138888889</v>
      </c>
      <c r="I341" s="174" t="s">
        <v>482</v>
      </c>
      <c r="J341" s="174" t="s">
        <v>475</v>
      </c>
      <c r="K341" s="174" t="s">
        <v>1197</v>
      </c>
      <c r="L341" s="174" t="s">
        <v>463</v>
      </c>
      <c r="AF341" s="174" t="s">
        <v>2670</v>
      </c>
      <c r="AG341" s="174" t="s">
        <v>2671</v>
      </c>
      <c r="AH341" s="174" t="s">
        <v>2667</v>
      </c>
      <c r="AI341" s="174" t="s">
        <v>2668</v>
      </c>
      <c r="AJ341" s="176" t="s">
        <v>2672</v>
      </c>
    </row>
    <row r="342" spans="1:36" ht="315">
      <c r="A342" s="174" t="s">
        <v>433</v>
      </c>
      <c r="B342" s="174" t="s">
        <v>1278</v>
      </c>
      <c r="C342" s="174">
        <v>641054</v>
      </c>
      <c r="D342" s="174" t="s">
        <v>1279</v>
      </c>
      <c r="E342" s="174" t="s">
        <v>480</v>
      </c>
      <c r="F342" s="174" t="s">
        <v>783</v>
      </c>
      <c r="G342" s="174" t="s">
        <v>124</v>
      </c>
      <c r="H342" s="175">
        <v>45986.632638888892</v>
      </c>
      <c r="I342" s="174" t="s">
        <v>453</v>
      </c>
      <c r="J342" s="174" t="s">
        <v>475</v>
      </c>
      <c r="K342" s="174" t="s">
        <v>726</v>
      </c>
      <c r="L342" s="174" t="s">
        <v>1201</v>
      </c>
      <c r="M342" s="174" t="s">
        <v>1199</v>
      </c>
      <c r="N342" s="174" t="s">
        <v>1197</v>
      </c>
      <c r="AF342" s="174" t="s">
        <v>2670</v>
      </c>
      <c r="AG342" s="174" t="s">
        <v>2671</v>
      </c>
      <c r="AH342" s="174" t="s">
        <v>2667</v>
      </c>
      <c r="AI342" s="174" t="s">
        <v>2668</v>
      </c>
      <c r="AJ342" s="176" t="s">
        <v>2672</v>
      </c>
    </row>
    <row r="343" spans="1:36" ht="315">
      <c r="A343" s="174" t="s">
        <v>433</v>
      </c>
      <c r="B343" s="174" t="s">
        <v>1280</v>
      </c>
      <c r="C343" s="174">
        <v>640988</v>
      </c>
      <c r="D343" s="174" t="s">
        <v>1281</v>
      </c>
      <c r="E343" s="174" t="s">
        <v>481</v>
      </c>
      <c r="F343" s="174" t="s">
        <v>481</v>
      </c>
      <c r="G343" s="174" t="s">
        <v>304</v>
      </c>
      <c r="H343" s="175">
        <v>45986.511805555558</v>
      </c>
      <c r="I343" s="174" t="s">
        <v>453</v>
      </c>
      <c r="J343" s="174" t="s">
        <v>475</v>
      </c>
      <c r="K343" s="174" t="s">
        <v>1041</v>
      </c>
      <c r="L343" s="174" t="s">
        <v>1201</v>
      </c>
      <c r="M343" s="174" t="s">
        <v>485</v>
      </c>
      <c r="N343" s="174" t="s">
        <v>460</v>
      </c>
      <c r="O343" s="174" t="s">
        <v>585</v>
      </c>
      <c r="P343" s="174" t="s">
        <v>1197</v>
      </c>
      <c r="Q343" s="174" t="s">
        <v>784</v>
      </c>
      <c r="AF343" s="174" t="s">
        <v>2670</v>
      </c>
      <c r="AG343" s="174" t="s">
        <v>2671</v>
      </c>
      <c r="AH343" s="174" t="s">
        <v>2667</v>
      </c>
      <c r="AI343" s="174" t="s">
        <v>2668</v>
      </c>
      <c r="AJ343" s="176" t="s">
        <v>2672</v>
      </c>
    </row>
    <row r="344" spans="1:36" ht="315">
      <c r="A344" s="174" t="s">
        <v>433</v>
      </c>
      <c r="B344" s="174" t="s">
        <v>1282</v>
      </c>
      <c r="C344" s="174">
        <v>640458</v>
      </c>
      <c r="D344" s="174" t="s">
        <v>1283</v>
      </c>
      <c r="E344" s="174" t="s">
        <v>783</v>
      </c>
      <c r="F344" s="174" t="s">
        <v>783</v>
      </c>
      <c r="G344" s="174" t="s">
        <v>304</v>
      </c>
      <c r="H344" s="175">
        <v>45985.785416666666</v>
      </c>
      <c r="I344" s="174" t="s">
        <v>453</v>
      </c>
      <c r="J344" s="174" t="s">
        <v>475</v>
      </c>
      <c r="K344" s="174" t="s">
        <v>726</v>
      </c>
      <c r="L344" s="174" t="s">
        <v>1041</v>
      </c>
      <c r="M344" s="174" t="s">
        <v>1201</v>
      </c>
      <c r="N344" s="174" t="s">
        <v>460</v>
      </c>
      <c r="O344" s="174" t="s">
        <v>499</v>
      </c>
      <c r="P344" s="174" t="s">
        <v>763</v>
      </c>
      <c r="Q344" s="174" t="s">
        <v>1227</v>
      </c>
      <c r="AF344" s="174" t="s">
        <v>2670</v>
      </c>
      <c r="AG344" s="174" t="s">
        <v>2671</v>
      </c>
      <c r="AH344" s="174" t="s">
        <v>2667</v>
      </c>
      <c r="AI344" s="174" t="s">
        <v>2668</v>
      </c>
      <c r="AJ344" s="176" t="s">
        <v>2672</v>
      </c>
    </row>
    <row r="345" spans="1:36" ht="315">
      <c r="A345" s="174" t="s">
        <v>433</v>
      </c>
      <c r="B345" s="174" t="s">
        <v>1284</v>
      </c>
      <c r="C345" s="174">
        <v>640500</v>
      </c>
      <c r="D345" s="174" t="s">
        <v>684</v>
      </c>
      <c r="E345" s="174" t="s">
        <v>1285</v>
      </c>
      <c r="F345" s="174" t="s">
        <v>532</v>
      </c>
      <c r="G345" s="174" t="s">
        <v>298</v>
      </c>
      <c r="H345" s="175">
        <v>45985.75</v>
      </c>
      <c r="I345" s="174" t="s">
        <v>482</v>
      </c>
      <c r="J345" s="174" t="s">
        <v>475</v>
      </c>
      <c r="K345" s="174" t="s">
        <v>1238</v>
      </c>
      <c r="L345" s="174" t="s">
        <v>460</v>
      </c>
      <c r="M345" s="174" t="s">
        <v>1197</v>
      </c>
      <c r="N345" s="174" t="s">
        <v>463</v>
      </c>
      <c r="AF345" s="174" t="s">
        <v>2670</v>
      </c>
      <c r="AG345" s="174" t="s">
        <v>2671</v>
      </c>
      <c r="AH345" s="174" t="s">
        <v>2667</v>
      </c>
      <c r="AI345" s="174" t="s">
        <v>2668</v>
      </c>
      <c r="AJ345" s="176" t="s">
        <v>2672</v>
      </c>
    </row>
    <row r="346" spans="1:36" ht="315">
      <c r="A346" s="174" t="s">
        <v>433</v>
      </c>
      <c r="B346" s="174" t="s">
        <v>1286</v>
      </c>
      <c r="C346" s="174">
        <v>639874</v>
      </c>
      <c r="D346" s="174" t="s">
        <v>1287</v>
      </c>
      <c r="E346" s="174" t="s">
        <v>556</v>
      </c>
      <c r="F346" s="174" t="s">
        <v>556</v>
      </c>
      <c r="G346" s="174" t="s">
        <v>304</v>
      </c>
      <c r="H346" s="175">
        <v>45982.62777777778</v>
      </c>
      <c r="I346" s="174" t="s">
        <v>491</v>
      </c>
      <c r="J346" s="174" t="s">
        <v>678</v>
      </c>
      <c r="K346" s="174" t="s">
        <v>440</v>
      </c>
      <c r="L346" s="174" t="s">
        <v>1237</v>
      </c>
      <c r="M346" s="174" t="s">
        <v>441</v>
      </c>
      <c r="N346" s="174" t="s">
        <v>1041</v>
      </c>
      <c r="O346" s="174" t="s">
        <v>442</v>
      </c>
      <c r="P346" s="174" t="s">
        <v>1288</v>
      </c>
      <c r="Q346" s="174" t="s">
        <v>1289</v>
      </c>
      <c r="R346" s="174" t="s">
        <v>1238</v>
      </c>
      <c r="S346" s="174" t="s">
        <v>460</v>
      </c>
      <c r="T346" s="174" t="s">
        <v>585</v>
      </c>
      <c r="U346" s="174" t="s">
        <v>763</v>
      </c>
      <c r="V346" s="174" t="s">
        <v>1290</v>
      </c>
      <c r="W346" s="174" t="s">
        <v>529</v>
      </c>
      <c r="X346" s="174" t="s">
        <v>1291</v>
      </c>
      <c r="Y346" s="174" t="s">
        <v>963</v>
      </c>
      <c r="AF346" s="174" t="s">
        <v>2670</v>
      </c>
      <c r="AG346" s="174" t="s">
        <v>2671</v>
      </c>
      <c r="AH346" s="174" t="s">
        <v>2667</v>
      </c>
      <c r="AI346" s="174" t="s">
        <v>2668</v>
      </c>
      <c r="AJ346" s="176" t="s">
        <v>2672</v>
      </c>
    </row>
    <row r="347" spans="1:36" ht="315">
      <c r="A347" s="174" t="s">
        <v>433</v>
      </c>
      <c r="B347" s="174" t="s">
        <v>1292</v>
      </c>
      <c r="C347" s="174">
        <v>639949</v>
      </c>
      <c r="D347" s="174" t="s">
        <v>1293</v>
      </c>
      <c r="E347" s="174" t="s">
        <v>736</v>
      </c>
      <c r="F347" s="174" t="s">
        <v>503</v>
      </c>
      <c r="G347" s="174" t="s">
        <v>124</v>
      </c>
      <c r="H347" s="175">
        <v>45982.612500000003</v>
      </c>
      <c r="I347" s="174" t="s">
        <v>482</v>
      </c>
      <c r="J347" s="174" t="s">
        <v>475</v>
      </c>
      <c r="K347" s="174" t="s">
        <v>726</v>
      </c>
      <c r="L347" s="174" t="s">
        <v>441</v>
      </c>
      <c r="M347" s="174" t="s">
        <v>442</v>
      </c>
      <c r="N347" s="174" t="s">
        <v>1288</v>
      </c>
      <c r="O347" s="174" t="s">
        <v>1207</v>
      </c>
      <c r="P347" s="174" t="s">
        <v>1290</v>
      </c>
      <c r="AF347" s="174" t="s">
        <v>2670</v>
      </c>
      <c r="AG347" s="174" t="s">
        <v>2671</v>
      </c>
      <c r="AH347" s="174" t="s">
        <v>2667</v>
      </c>
      <c r="AI347" s="174" t="s">
        <v>2668</v>
      </c>
      <c r="AJ347" s="176" t="s">
        <v>2672</v>
      </c>
    </row>
    <row r="348" spans="1:36" ht="315">
      <c r="A348" s="174" t="s">
        <v>433</v>
      </c>
      <c r="B348" s="174" t="s">
        <v>1294</v>
      </c>
      <c r="C348" s="174">
        <v>639446</v>
      </c>
      <c r="D348" s="174" t="s">
        <v>652</v>
      </c>
      <c r="E348" s="174" t="s">
        <v>653</v>
      </c>
      <c r="F348" s="174" t="s">
        <v>503</v>
      </c>
      <c r="G348" s="174" t="s">
        <v>124</v>
      </c>
      <c r="H348" s="175">
        <v>45982.366666666669</v>
      </c>
      <c r="I348" s="174" t="s">
        <v>453</v>
      </c>
      <c r="J348" s="174" t="s">
        <v>475</v>
      </c>
      <c r="K348" s="174" t="s">
        <v>726</v>
      </c>
      <c r="L348" s="174" t="s">
        <v>441</v>
      </c>
      <c r="M348" s="174" t="s">
        <v>442</v>
      </c>
      <c r="N348" s="174" t="s">
        <v>1288</v>
      </c>
      <c r="O348" s="174" t="s">
        <v>1207</v>
      </c>
      <c r="P348" s="174" t="s">
        <v>1290</v>
      </c>
      <c r="AF348" s="174" t="s">
        <v>2670</v>
      </c>
      <c r="AG348" s="174" t="s">
        <v>2671</v>
      </c>
      <c r="AH348" s="174" t="s">
        <v>2667</v>
      </c>
      <c r="AI348" s="174" t="s">
        <v>2668</v>
      </c>
      <c r="AJ348" s="176" t="s">
        <v>2672</v>
      </c>
    </row>
    <row r="349" spans="1:36" ht="315">
      <c r="A349" s="174" t="s">
        <v>433</v>
      </c>
      <c r="B349" s="174" t="s">
        <v>1295</v>
      </c>
      <c r="C349" s="174">
        <v>639156</v>
      </c>
      <c r="D349" s="174" t="s">
        <v>563</v>
      </c>
      <c r="E349" s="174" t="s">
        <v>736</v>
      </c>
      <c r="F349" s="174" t="s">
        <v>519</v>
      </c>
      <c r="G349" s="174" t="s">
        <v>124</v>
      </c>
      <c r="H349" s="175">
        <v>45982.002083333333</v>
      </c>
      <c r="I349" s="174" t="s">
        <v>482</v>
      </c>
      <c r="J349" s="174" t="s">
        <v>475</v>
      </c>
      <c r="K349" s="174" t="s">
        <v>908</v>
      </c>
      <c r="L349" s="174" t="s">
        <v>441</v>
      </c>
      <c r="M349" s="174" t="s">
        <v>442</v>
      </c>
      <c r="N349" s="174" t="s">
        <v>1288</v>
      </c>
      <c r="O349" s="174" t="s">
        <v>1207</v>
      </c>
      <c r="P349" s="174" t="s">
        <v>1290</v>
      </c>
      <c r="AF349" s="174" t="s">
        <v>2670</v>
      </c>
      <c r="AG349" s="174" t="s">
        <v>2671</v>
      </c>
      <c r="AH349" s="174" t="s">
        <v>2667</v>
      </c>
      <c r="AI349" s="174" t="s">
        <v>2668</v>
      </c>
      <c r="AJ349" s="176" t="s">
        <v>2672</v>
      </c>
    </row>
    <row r="350" spans="1:36" ht="315">
      <c r="A350" s="174" t="s">
        <v>433</v>
      </c>
      <c r="B350" s="174" t="s">
        <v>1296</v>
      </c>
      <c r="C350" s="174">
        <v>639155</v>
      </c>
      <c r="D350" s="174" t="s">
        <v>1271</v>
      </c>
      <c r="E350" s="174" t="s">
        <v>736</v>
      </c>
      <c r="F350" s="174" t="s">
        <v>496</v>
      </c>
      <c r="G350" s="174" t="s">
        <v>124</v>
      </c>
      <c r="H350" s="175">
        <v>45981.867361111108</v>
      </c>
      <c r="I350" s="174" t="s">
        <v>482</v>
      </c>
      <c r="J350" s="174" t="s">
        <v>475</v>
      </c>
      <c r="K350" s="174" t="s">
        <v>726</v>
      </c>
      <c r="L350" s="174" t="s">
        <v>441</v>
      </c>
      <c r="M350" s="174" t="s">
        <v>442</v>
      </c>
      <c r="N350" s="174" t="s">
        <v>1288</v>
      </c>
      <c r="O350" s="174" t="s">
        <v>1207</v>
      </c>
      <c r="P350" s="174" t="s">
        <v>1290</v>
      </c>
      <c r="AF350" s="174" t="s">
        <v>2670</v>
      </c>
      <c r="AG350" s="174" t="s">
        <v>2671</v>
      </c>
      <c r="AH350" s="174" t="s">
        <v>2667</v>
      </c>
      <c r="AI350" s="174" t="s">
        <v>2668</v>
      </c>
      <c r="AJ350" s="176" t="s">
        <v>2672</v>
      </c>
    </row>
    <row r="351" spans="1:36" ht="315">
      <c r="A351" s="174" t="s">
        <v>433</v>
      </c>
      <c r="B351" s="174" t="s">
        <v>1297</v>
      </c>
      <c r="C351" s="174">
        <v>639274</v>
      </c>
      <c r="D351" s="174" t="s">
        <v>1298</v>
      </c>
      <c r="E351" s="174" t="s">
        <v>736</v>
      </c>
      <c r="F351" s="174" t="s">
        <v>481</v>
      </c>
      <c r="G351" s="174" t="s">
        <v>124</v>
      </c>
      <c r="H351" s="175">
        <v>45981.82708333333</v>
      </c>
      <c r="I351" s="174" t="s">
        <v>453</v>
      </c>
      <c r="J351" s="174" t="s">
        <v>475</v>
      </c>
      <c r="K351" s="174" t="s">
        <v>726</v>
      </c>
      <c r="L351" s="174" t="s">
        <v>441</v>
      </c>
      <c r="M351" s="174" t="s">
        <v>442</v>
      </c>
      <c r="N351" s="174" t="s">
        <v>1288</v>
      </c>
      <c r="O351" s="174" t="s">
        <v>1219</v>
      </c>
      <c r="P351" s="174" t="s">
        <v>1221</v>
      </c>
      <c r="Q351" s="174" t="s">
        <v>1222</v>
      </c>
      <c r="R351" s="174" t="s">
        <v>1290</v>
      </c>
      <c r="AF351" s="174" t="s">
        <v>2670</v>
      </c>
      <c r="AG351" s="174" t="s">
        <v>2671</v>
      </c>
      <c r="AH351" s="174" t="s">
        <v>2667</v>
      </c>
      <c r="AI351" s="174" t="s">
        <v>2668</v>
      </c>
      <c r="AJ351" s="176" t="s">
        <v>2672</v>
      </c>
    </row>
    <row r="352" spans="1:36" ht="315">
      <c r="A352" s="174" t="s">
        <v>433</v>
      </c>
      <c r="B352" s="174" t="s">
        <v>1299</v>
      </c>
      <c r="C352" s="174">
        <v>639244</v>
      </c>
      <c r="D352" s="174" t="s">
        <v>1300</v>
      </c>
      <c r="E352" s="174" t="s">
        <v>467</v>
      </c>
      <c r="F352" s="174" t="s">
        <v>467</v>
      </c>
      <c r="G352" s="174" t="s">
        <v>304</v>
      </c>
      <c r="H352" s="175">
        <v>45981.726388888892</v>
      </c>
      <c r="I352" s="174" t="s">
        <v>453</v>
      </c>
      <c r="J352" s="174" t="s">
        <v>475</v>
      </c>
      <c r="K352" s="174" t="s">
        <v>439</v>
      </c>
      <c r="L352" s="174" t="s">
        <v>440</v>
      </c>
      <c r="M352" s="174" t="s">
        <v>441</v>
      </c>
      <c r="N352" s="174" t="s">
        <v>1041</v>
      </c>
      <c r="O352" s="174" t="s">
        <v>442</v>
      </c>
      <c r="P352" s="174" t="s">
        <v>1288</v>
      </c>
      <c r="Q352" s="174" t="s">
        <v>930</v>
      </c>
      <c r="R352" s="174" t="s">
        <v>1207</v>
      </c>
      <c r="S352" s="174" t="s">
        <v>446</v>
      </c>
      <c r="T352" s="174" t="s">
        <v>599</v>
      </c>
      <c r="U352" s="174" t="s">
        <v>460</v>
      </c>
      <c r="V352" s="174" t="s">
        <v>1290</v>
      </c>
      <c r="W352" s="174" t="s">
        <v>1301</v>
      </c>
      <c r="X352" s="174" t="s">
        <v>963</v>
      </c>
      <c r="AF352" s="174" t="s">
        <v>2670</v>
      </c>
      <c r="AG352" s="174" t="s">
        <v>2671</v>
      </c>
      <c r="AH352" s="174" t="s">
        <v>2667</v>
      </c>
      <c r="AI352" s="174" t="s">
        <v>2668</v>
      </c>
      <c r="AJ352" s="176" t="s">
        <v>2672</v>
      </c>
    </row>
    <row r="353" spans="1:36" ht="315">
      <c r="A353" s="174" t="s">
        <v>433</v>
      </c>
      <c r="B353" s="174" t="s">
        <v>1302</v>
      </c>
      <c r="C353" s="174">
        <v>639235</v>
      </c>
      <c r="D353" s="174" t="s">
        <v>1303</v>
      </c>
      <c r="E353" s="174" t="s">
        <v>1304</v>
      </c>
      <c r="F353" s="174" t="s">
        <v>559</v>
      </c>
      <c r="G353" s="174" t="s">
        <v>303</v>
      </c>
      <c r="H353" s="175">
        <v>45981.697222222225</v>
      </c>
      <c r="I353" s="174" t="s">
        <v>453</v>
      </c>
      <c r="J353" s="174" t="s">
        <v>475</v>
      </c>
      <c r="K353" s="174" t="s">
        <v>726</v>
      </c>
      <c r="L353" s="174" t="s">
        <v>441</v>
      </c>
      <c r="M353" s="174" t="s">
        <v>442</v>
      </c>
      <c r="N353" s="174" t="s">
        <v>1288</v>
      </c>
      <c r="O353" s="174" t="s">
        <v>1305</v>
      </c>
      <c r="P353" s="174" t="s">
        <v>1290</v>
      </c>
      <c r="Q353" s="174" t="s">
        <v>1306</v>
      </c>
      <c r="AF353" s="174" t="s">
        <v>2670</v>
      </c>
      <c r="AG353" s="174" t="s">
        <v>2671</v>
      </c>
      <c r="AH353" s="174" t="s">
        <v>2667</v>
      </c>
      <c r="AI353" s="174" t="s">
        <v>2668</v>
      </c>
      <c r="AJ353" s="176" t="s">
        <v>2672</v>
      </c>
    </row>
    <row r="354" spans="1:36" ht="315">
      <c r="A354" s="174" t="s">
        <v>433</v>
      </c>
      <c r="B354" s="174" t="s">
        <v>1307</v>
      </c>
      <c r="C354" s="174">
        <v>639227</v>
      </c>
      <c r="D354" s="174" t="s">
        <v>958</v>
      </c>
      <c r="E354" s="174" t="s">
        <v>736</v>
      </c>
      <c r="F354" s="174" t="s">
        <v>559</v>
      </c>
      <c r="G354" s="174" t="s">
        <v>124</v>
      </c>
      <c r="H354" s="175">
        <v>45981.668055555558</v>
      </c>
      <c r="I354" s="174" t="s">
        <v>482</v>
      </c>
      <c r="J354" s="174" t="s">
        <v>475</v>
      </c>
      <c r="K354" s="174" t="s">
        <v>726</v>
      </c>
      <c r="L354" s="174" t="s">
        <v>441</v>
      </c>
      <c r="M354" s="174" t="s">
        <v>442</v>
      </c>
      <c r="N354" s="174" t="s">
        <v>1288</v>
      </c>
      <c r="O354" s="174" t="s">
        <v>1241</v>
      </c>
      <c r="P354" s="174" t="s">
        <v>1290</v>
      </c>
      <c r="AF354" s="174" t="s">
        <v>2670</v>
      </c>
      <c r="AG354" s="174" t="s">
        <v>2671</v>
      </c>
      <c r="AH354" s="174" t="s">
        <v>2667</v>
      </c>
      <c r="AI354" s="174" t="s">
        <v>2668</v>
      </c>
      <c r="AJ354" s="176" t="s">
        <v>2672</v>
      </c>
    </row>
    <row r="355" spans="1:36" ht="315">
      <c r="A355" s="174" t="s">
        <v>433</v>
      </c>
      <c r="B355" s="174" t="s">
        <v>1308</v>
      </c>
      <c r="C355" s="174">
        <v>638945</v>
      </c>
      <c r="D355" s="174" t="s">
        <v>1309</v>
      </c>
      <c r="E355" s="174" t="s">
        <v>736</v>
      </c>
      <c r="F355" s="174" t="s">
        <v>467</v>
      </c>
      <c r="G355" s="174" t="s">
        <v>124</v>
      </c>
      <c r="H355" s="175">
        <v>45981.54583333333</v>
      </c>
      <c r="I355" s="174" t="s">
        <v>453</v>
      </c>
      <c r="J355" s="174" t="s">
        <v>475</v>
      </c>
      <c r="K355" s="174" t="s">
        <v>440</v>
      </c>
      <c r="L355" s="174" t="s">
        <v>441</v>
      </c>
      <c r="M355" s="174" t="s">
        <v>442</v>
      </c>
      <c r="N355" s="174" t="s">
        <v>1288</v>
      </c>
      <c r="O355" s="174" t="s">
        <v>1290</v>
      </c>
      <c r="P355" s="174" t="s">
        <v>529</v>
      </c>
      <c r="AF355" s="174" t="s">
        <v>2670</v>
      </c>
      <c r="AG355" s="174" t="s">
        <v>2671</v>
      </c>
      <c r="AH355" s="174" t="s">
        <v>2667</v>
      </c>
      <c r="AI355" s="174" t="s">
        <v>2668</v>
      </c>
      <c r="AJ355" s="176" t="s">
        <v>2672</v>
      </c>
    </row>
    <row r="356" spans="1:36" ht="315">
      <c r="A356" s="174" t="s">
        <v>433</v>
      </c>
      <c r="B356" s="174" t="s">
        <v>1310</v>
      </c>
      <c r="C356" s="174">
        <v>638613</v>
      </c>
      <c r="D356" s="174" t="s">
        <v>1170</v>
      </c>
      <c r="E356" s="174" t="s">
        <v>1311</v>
      </c>
      <c r="F356" s="174" t="s">
        <v>519</v>
      </c>
      <c r="G356" s="174" t="s">
        <v>303</v>
      </c>
      <c r="H356" s="175">
        <v>45980.853472222225</v>
      </c>
      <c r="I356" s="174" t="s">
        <v>453</v>
      </c>
      <c r="J356" s="174" t="s">
        <v>475</v>
      </c>
      <c r="K356" s="174" t="s">
        <v>917</v>
      </c>
      <c r="L356" s="174" t="s">
        <v>441</v>
      </c>
      <c r="M356" s="174" t="s">
        <v>442</v>
      </c>
      <c r="N356" s="174" t="s">
        <v>1288</v>
      </c>
      <c r="O356" s="174" t="s">
        <v>1289</v>
      </c>
      <c r="P356" s="174" t="s">
        <v>1210</v>
      </c>
      <c r="Q356" s="174" t="s">
        <v>585</v>
      </c>
      <c r="R356" s="174" t="s">
        <v>1290</v>
      </c>
      <c r="S356" s="174" t="s">
        <v>1312</v>
      </c>
      <c r="AF356" s="174" t="s">
        <v>2670</v>
      </c>
      <c r="AG356" s="174" t="s">
        <v>2671</v>
      </c>
      <c r="AH356" s="174" t="s">
        <v>2667</v>
      </c>
      <c r="AI356" s="174" t="s">
        <v>2668</v>
      </c>
      <c r="AJ356" s="176" t="s">
        <v>2672</v>
      </c>
    </row>
    <row r="357" spans="1:36" ht="315">
      <c r="A357" s="174" t="s">
        <v>433</v>
      </c>
      <c r="B357" s="174" t="s">
        <v>1313</v>
      </c>
      <c r="C357" s="174">
        <v>638611</v>
      </c>
      <c r="D357" s="174" t="s">
        <v>1314</v>
      </c>
      <c r="E357" s="174" t="s">
        <v>736</v>
      </c>
      <c r="F357" s="174" t="s">
        <v>525</v>
      </c>
      <c r="G357" s="174" t="s">
        <v>124</v>
      </c>
      <c r="H357" s="175">
        <v>45980.813194444447</v>
      </c>
      <c r="I357" s="174" t="s">
        <v>453</v>
      </c>
      <c r="J357" s="174" t="s">
        <v>483</v>
      </c>
      <c r="K357" s="174" t="s">
        <v>726</v>
      </c>
      <c r="L357" s="174" t="s">
        <v>1206</v>
      </c>
      <c r="M357" s="174" t="s">
        <v>441</v>
      </c>
      <c r="N357" s="174" t="s">
        <v>442</v>
      </c>
      <c r="O357" s="174" t="s">
        <v>1288</v>
      </c>
      <c r="P357" s="174" t="s">
        <v>1290</v>
      </c>
      <c r="AF357" s="174" t="s">
        <v>2670</v>
      </c>
      <c r="AG357" s="174" t="s">
        <v>2671</v>
      </c>
      <c r="AH357" s="174" t="s">
        <v>2667</v>
      </c>
      <c r="AI357" s="174" t="s">
        <v>2668</v>
      </c>
      <c r="AJ357" s="176" t="s">
        <v>2672</v>
      </c>
    </row>
    <row r="358" spans="1:36" ht="315">
      <c r="A358" s="174" t="s">
        <v>433</v>
      </c>
      <c r="B358" s="174" t="s">
        <v>1315</v>
      </c>
      <c r="C358" s="174">
        <v>638512</v>
      </c>
      <c r="D358" s="174" t="s">
        <v>1158</v>
      </c>
      <c r="E358" s="174" t="s">
        <v>736</v>
      </c>
      <c r="F358" s="174" t="s">
        <v>467</v>
      </c>
      <c r="G358" s="174" t="s">
        <v>124</v>
      </c>
      <c r="H358" s="175">
        <v>45980.624305555553</v>
      </c>
      <c r="I358" s="174" t="s">
        <v>482</v>
      </c>
      <c r="J358" s="174" t="s">
        <v>475</v>
      </c>
      <c r="K358" s="174" t="s">
        <v>440</v>
      </c>
      <c r="L358" s="174" t="s">
        <v>441</v>
      </c>
      <c r="M358" s="174" t="s">
        <v>442</v>
      </c>
      <c r="N358" s="174" t="s">
        <v>1288</v>
      </c>
      <c r="O358" s="174" t="s">
        <v>1207</v>
      </c>
      <c r="P358" s="174" t="s">
        <v>1290</v>
      </c>
      <c r="AF358" s="174" t="s">
        <v>2670</v>
      </c>
      <c r="AG358" s="174" t="s">
        <v>2671</v>
      </c>
      <c r="AH358" s="174" t="s">
        <v>2667</v>
      </c>
      <c r="AI358" s="174" t="s">
        <v>2668</v>
      </c>
      <c r="AJ358" s="176" t="s">
        <v>2672</v>
      </c>
    </row>
    <row r="359" spans="1:36" ht="315">
      <c r="A359" s="174" t="s">
        <v>433</v>
      </c>
      <c r="B359" s="174" t="s">
        <v>1316</v>
      </c>
      <c r="C359" s="174">
        <v>638148</v>
      </c>
      <c r="D359" s="174" t="s">
        <v>1317</v>
      </c>
      <c r="E359" s="174" t="s">
        <v>1318</v>
      </c>
      <c r="F359" s="174" t="s">
        <v>503</v>
      </c>
      <c r="G359" s="174" t="s">
        <v>124</v>
      </c>
      <c r="H359" s="175">
        <v>45980.460416666669</v>
      </c>
      <c r="I359" s="174" t="s">
        <v>453</v>
      </c>
      <c r="J359" s="174" t="s">
        <v>475</v>
      </c>
      <c r="K359" s="174" t="s">
        <v>726</v>
      </c>
      <c r="L359" s="174" t="s">
        <v>441</v>
      </c>
      <c r="M359" s="174" t="s">
        <v>442</v>
      </c>
      <c r="N359" s="174" t="s">
        <v>1288</v>
      </c>
      <c r="O359" s="174" t="s">
        <v>1219</v>
      </c>
      <c r="P359" s="174" t="s">
        <v>1290</v>
      </c>
      <c r="AF359" s="174" t="s">
        <v>2670</v>
      </c>
      <c r="AG359" s="174" t="s">
        <v>2671</v>
      </c>
      <c r="AH359" s="174" t="s">
        <v>2667</v>
      </c>
      <c r="AI359" s="174" t="s">
        <v>2668</v>
      </c>
      <c r="AJ359" s="176" t="s">
        <v>2672</v>
      </c>
    </row>
    <row r="360" spans="1:36" ht="315">
      <c r="A360" s="174" t="s">
        <v>433</v>
      </c>
      <c r="B360" s="174" t="s">
        <v>1319</v>
      </c>
      <c r="C360" s="174">
        <v>637714</v>
      </c>
      <c r="D360" s="174" t="s">
        <v>1320</v>
      </c>
      <c r="E360" s="174" t="s">
        <v>519</v>
      </c>
      <c r="F360" s="174" t="s">
        <v>519</v>
      </c>
      <c r="G360" s="174" t="s">
        <v>304</v>
      </c>
      <c r="H360" s="175">
        <v>45979.927083333336</v>
      </c>
      <c r="I360" s="174" t="s">
        <v>482</v>
      </c>
      <c r="K360" s="174" t="s">
        <v>908</v>
      </c>
      <c r="L360" s="174" t="s">
        <v>675</v>
      </c>
      <c r="M360" s="174" t="s">
        <v>488</v>
      </c>
      <c r="AF360" s="174" t="s">
        <v>2670</v>
      </c>
      <c r="AG360" s="174" t="s">
        <v>2671</v>
      </c>
      <c r="AH360" s="174" t="s">
        <v>2667</v>
      </c>
      <c r="AI360" s="174" t="s">
        <v>2668</v>
      </c>
      <c r="AJ360" s="176" t="s">
        <v>2672</v>
      </c>
    </row>
    <row r="361" spans="1:36" ht="315">
      <c r="A361" s="174" t="s">
        <v>433</v>
      </c>
      <c r="B361" s="174" t="s">
        <v>1321</v>
      </c>
      <c r="C361" s="174">
        <v>637611</v>
      </c>
      <c r="D361" s="174" t="s">
        <v>1256</v>
      </c>
      <c r="E361" s="174" t="s">
        <v>736</v>
      </c>
      <c r="F361" s="174" t="s">
        <v>556</v>
      </c>
      <c r="G361" s="174" t="s">
        <v>124</v>
      </c>
      <c r="H361" s="175">
        <v>45979.719444444447</v>
      </c>
      <c r="I361" s="174" t="s">
        <v>482</v>
      </c>
      <c r="J361" s="174" t="s">
        <v>475</v>
      </c>
      <c r="K361" s="174" t="s">
        <v>440</v>
      </c>
      <c r="L361" s="174" t="s">
        <v>441</v>
      </c>
      <c r="M361" s="174" t="s">
        <v>442</v>
      </c>
      <c r="N361" s="174" t="s">
        <v>1288</v>
      </c>
      <c r="O361" s="174" t="s">
        <v>1207</v>
      </c>
      <c r="P361" s="174" t="s">
        <v>1290</v>
      </c>
      <c r="AF361" s="174" t="s">
        <v>2670</v>
      </c>
      <c r="AG361" s="174" t="s">
        <v>2671</v>
      </c>
      <c r="AH361" s="174" t="s">
        <v>2667</v>
      </c>
      <c r="AI361" s="174" t="s">
        <v>2668</v>
      </c>
      <c r="AJ361" s="176" t="s">
        <v>2672</v>
      </c>
    </row>
    <row r="362" spans="1:36" ht="315">
      <c r="A362" s="174" t="s">
        <v>433</v>
      </c>
      <c r="B362" s="174" t="s">
        <v>1322</v>
      </c>
      <c r="C362" s="174">
        <v>637600</v>
      </c>
      <c r="D362" s="174" t="s">
        <v>1168</v>
      </c>
      <c r="E362" s="174" t="s">
        <v>736</v>
      </c>
      <c r="F362" s="174" t="s">
        <v>559</v>
      </c>
      <c r="G362" s="174" t="s">
        <v>124</v>
      </c>
      <c r="H362" s="175">
        <v>45979.677083333336</v>
      </c>
      <c r="I362" s="174" t="s">
        <v>482</v>
      </c>
      <c r="J362" s="174" t="s">
        <v>475</v>
      </c>
      <c r="K362" s="174" t="s">
        <v>726</v>
      </c>
      <c r="L362" s="174" t="s">
        <v>441</v>
      </c>
      <c r="M362" s="174" t="s">
        <v>442</v>
      </c>
      <c r="N362" s="174" t="s">
        <v>1288</v>
      </c>
      <c r="O362" s="174" t="s">
        <v>1207</v>
      </c>
      <c r="P362" s="174" t="s">
        <v>1290</v>
      </c>
      <c r="AF362" s="174" t="s">
        <v>2670</v>
      </c>
      <c r="AG362" s="174" t="s">
        <v>2671</v>
      </c>
      <c r="AH362" s="174" t="s">
        <v>2667</v>
      </c>
      <c r="AI362" s="174" t="s">
        <v>2668</v>
      </c>
      <c r="AJ362" s="176" t="s">
        <v>2672</v>
      </c>
    </row>
    <row r="363" spans="1:36" ht="315">
      <c r="A363" s="174" t="s">
        <v>433</v>
      </c>
      <c r="B363" s="174" t="s">
        <v>1323</v>
      </c>
      <c r="C363" s="174">
        <v>637589</v>
      </c>
      <c r="D363" s="174" t="s">
        <v>1261</v>
      </c>
      <c r="E363" s="174" t="s">
        <v>1262</v>
      </c>
      <c r="F363" s="174" t="s">
        <v>556</v>
      </c>
      <c r="G363" s="174" t="s">
        <v>303</v>
      </c>
      <c r="H363" s="175">
        <v>45979.65625</v>
      </c>
      <c r="I363" s="174" t="s">
        <v>482</v>
      </c>
      <c r="J363" s="174" t="s">
        <v>475</v>
      </c>
      <c r="K363" s="174" t="s">
        <v>440</v>
      </c>
      <c r="L363" s="174" t="s">
        <v>441</v>
      </c>
      <c r="M363" s="174" t="s">
        <v>442</v>
      </c>
      <c r="N363" s="174" t="s">
        <v>1288</v>
      </c>
      <c r="O363" s="174" t="s">
        <v>930</v>
      </c>
      <c r="P363" s="174" t="s">
        <v>1207</v>
      </c>
      <c r="Q363" s="174" t="s">
        <v>1058</v>
      </c>
      <c r="R363" s="174" t="s">
        <v>446</v>
      </c>
      <c r="S363" s="174" t="s">
        <v>1290</v>
      </c>
      <c r="T363" s="174" t="s">
        <v>1324</v>
      </c>
      <c r="AF363" s="174" t="s">
        <v>2670</v>
      </c>
      <c r="AG363" s="174" t="s">
        <v>2671</v>
      </c>
      <c r="AH363" s="174" t="s">
        <v>2667</v>
      </c>
      <c r="AI363" s="174" t="s">
        <v>2668</v>
      </c>
      <c r="AJ363" s="176" t="s">
        <v>2672</v>
      </c>
    </row>
    <row r="364" spans="1:36" ht="315">
      <c r="A364" s="174" t="s">
        <v>433</v>
      </c>
      <c r="B364" s="174" t="s">
        <v>1325</v>
      </c>
      <c r="C364" s="174">
        <v>637533</v>
      </c>
      <c r="D364" s="174" t="s">
        <v>1279</v>
      </c>
      <c r="E364" s="174" t="s">
        <v>928</v>
      </c>
      <c r="F364" s="174" t="s">
        <v>783</v>
      </c>
      <c r="G364" s="174" t="s">
        <v>303</v>
      </c>
      <c r="H364" s="175">
        <v>45979.56527777778</v>
      </c>
      <c r="I364" s="174" t="s">
        <v>453</v>
      </c>
      <c r="J364" s="174" t="s">
        <v>475</v>
      </c>
      <c r="K364" s="174" t="s">
        <v>439</v>
      </c>
      <c r="L364" s="174" t="s">
        <v>726</v>
      </c>
      <c r="M364" s="174" t="s">
        <v>441</v>
      </c>
      <c r="N364" s="174" t="s">
        <v>442</v>
      </c>
      <c r="O364" s="174" t="s">
        <v>1288</v>
      </c>
      <c r="P364" s="174" t="s">
        <v>1238</v>
      </c>
      <c r="Q364" s="174" t="s">
        <v>634</v>
      </c>
      <c r="R364" s="174" t="s">
        <v>528</v>
      </c>
      <c r="S364" s="174" t="s">
        <v>1290</v>
      </c>
      <c r="T364" s="174" t="s">
        <v>1326</v>
      </c>
      <c r="AF364" s="174" t="s">
        <v>2670</v>
      </c>
      <c r="AG364" s="174" t="s">
        <v>2671</v>
      </c>
      <c r="AH364" s="174" t="s">
        <v>2667</v>
      </c>
      <c r="AI364" s="174" t="s">
        <v>2668</v>
      </c>
      <c r="AJ364" s="176" t="s">
        <v>2672</v>
      </c>
    </row>
    <row r="365" spans="1:36" ht="315">
      <c r="A365" s="174" t="s">
        <v>433</v>
      </c>
      <c r="B365" s="174" t="s">
        <v>1327</v>
      </c>
      <c r="C365" s="174">
        <v>637523</v>
      </c>
      <c r="D365" s="174" t="s">
        <v>1180</v>
      </c>
      <c r="E365" s="174" t="s">
        <v>496</v>
      </c>
      <c r="F365" s="174" t="s">
        <v>496</v>
      </c>
      <c r="G365" s="174" t="s">
        <v>304</v>
      </c>
      <c r="H365" s="175">
        <v>45979.547222222223</v>
      </c>
      <c r="I365" s="174" t="s">
        <v>453</v>
      </c>
      <c r="J365" s="174" t="s">
        <v>475</v>
      </c>
      <c r="K365" s="174" t="s">
        <v>439</v>
      </c>
      <c r="L365" s="174" t="s">
        <v>726</v>
      </c>
      <c r="M365" s="174" t="s">
        <v>441</v>
      </c>
      <c r="N365" s="174" t="s">
        <v>1041</v>
      </c>
      <c r="O365" s="174" t="s">
        <v>442</v>
      </c>
      <c r="P365" s="174" t="s">
        <v>1288</v>
      </c>
      <c r="Q365" s="174" t="s">
        <v>1181</v>
      </c>
      <c r="R365" s="174" t="s">
        <v>1241</v>
      </c>
      <c r="S365" s="174" t="s">
        <v>538</v>
      </c>
      <c r="T365" s="174" t="s">
        <v>460</v>
      </c>
      <c r="U365" s="174" t="s">
        <v>763</v>
      </c>
      <c r="V365" s="174" t="s">
        <v>1290</v>
      </c>
      <c r="W365" s="174" t="s">
        <v>1182</v>
      </c>
      <c r="X365" s="174" t="s">
        <v>963</v>
      </c>
      <c r="AF365" s="174" t="s">
        <v>2670</v>
      </c>
      <c r="AG365" s="174" t="s">
        <v>2671</v>
      </c>
      <c r="AH365" s="174" t="s">
        <v>2667</v>
      </c>
      <c r="AI365" s="174" t="s">
        <v>2668</v>
      </c>
      <c r="AJ365" s="176" t="s">
        <v>2672</v>
      </c>
    </row>
    <row r="366" spans="1:36" ht="315">
      <c r="A366" s="174" t="s">
        <v>433</v>
      </c>
      <c r="B366" s="174" t="s">
        <v>1328</v>
      </c>
      <c r="C366" s="174">
        <v>637509</v>
      </c>
      <c r="D366" s="174" t="s">
        <v>1246</v>
      </c>
      <c r="E366" s="174" t="s">
        <v>1329</v>
      </c>
      <c r="F366" s="174" t="s">
        <v>556</v>
      </c>
      <c r="G366" s="174" t="s">
        <v>303</v>
      </c>
      <c r="H366" s="175">
        <v>45979.53125</v>
      </c>
      <c r="I366" s="174" t="s">
        <v>453</v>
      </c>
      <c r="J366" s="174" t="s">
        <v>475</v>
      </c>
      <c r="K366" s="174" t="s">
        <v>439</v>
      </c>
      <c r="L366" s="174" t="s">
        <v>440</v>
      </c>
      <c r="M366" s="174" t="s">
        <v>441</v>
      </c>
      <c r="N366" s="174" t="s">
        <v>442</v>
      </c>
      <c r="O366" s="174" t="s">
        <v>1288</v>
      </c>
      <c r="P366" s="174" t="s">
        <v>1207</v>
      </c>
      <c r="Q366" s="174" t="s">
        <v>634</v>
      </c>
      <c r="R366" s="174" t="s">
        <v>528</v>
      </c>
      <c r="S366" s="174" t="s">
        <v>1290</v>
      </c>
      <c r="T366" s="174" t="s">
        <v>1330</v>
      </c>
      <c r="AF366" s="174" t="s">
        <v>2670</v>
      </c>
      <c r="AG366" s="174" t="s">
        <v>2671</v>
      </c>
      <c r="AH366" s="174" t="s">
        <v>2667</v>
      </c>
      <c r="AI366" s="174" t="s">
        <v>2668</v>
      </c>
      <c r="AJ366" s="176" t="s">
        <v>2672</v>
      </c>
    </row>
    <row r="367" spans="1:36" ht="315">
      <c r="A367" s="174" t="s">
        <v>433</v>
      </c>
      <c r="B367" s="174" t="s">
        <v>1331</v>
      </c>
      <c r="C367" s="174">
        <v>637506</v>
      </c>
      <c r="D367" s="174" t="s">
        <v>579</v>
      </c>
      <c r="E367" s="174" t="s">
        <v>1311</v>
      </c>
      <c r="F367" s="174" t="s">
        <v>481</v>
      </c>
      <c r="G367" s="174" t="s">
        <v>303</v>
      </c>
      <c r="H367" s="175">
        <v>45979.529861111114</v>
      </c>
      <c r="I367" s="174" t="s">
        <v>453</v>
      </c>
      <c r="J367" s="174" t="s">
        <v>475</v>
      </c>
      <c r="K367" s="174" t="s">
        <v>726</v>
      </c>
      <c r="L367" s="174" t="s">
        <v>441</v>
      </c>
      <c r="M367" s="174" t="s">
        <v>442</v>
      </c>
      <c r="N367" s="174" t="s">
        <v>1288</v>
      </c>
      <c r="O367" s="174" t="s">
        <v>1008</v>
      </c>
      <c r="P367" s="174" t="s">
        <v>1210</v>
      </c>
      <c r="Q367" s="174" t="s">
        <v>1009</v>
      </c>
      <c r="R367" s="174" t="s">
        <v>460</v>
      </c>
      <c r="S367" s="174" t="s">
        <v>1290</v>
      </c>
      <c r="T367" s="174" t="s">
        <v>1332</v>
      </c>
      <c r="AF367" s="174" t="s">
        <v>2670</v>
      </c>
      <c r="AG367" s="174" t="s">
        <v>2671</v>
      </c>
      <c r="AH367" s="174" t="s">
        <v>2667</v>
      </c>
      <c r="AI367" s="174" t="s">
        <v>2668</v>
      </c>
      <c r="AJ367" s="176" t="s">
        <v>2672</v>
      </c>
    </row>
    <row r="368" spans="1:36" ht="315">
      <c r="A368" s="174" t="s">
        <v>433</v>
      </c>
      <c r="B368" s="174" t="s">
        <v>1333</v>
      </c>
      <c r="C368" s="174">
        <v>637501</v>
      </c>
      <c r="D368" s="174" t="s">
        <v>1334</v>
      </c>
      <c r="E368" s="174" t="s">
        <v>736</v>
      </c>
      <c r="F368" s="174" t="s">
        <v>496</v>
      </c>
      <c r="G368" s="174" t="s">
        <v>124</v>
      </c>
      <c r="H368" s="175">
        <v>45979.525694444441</v>
      </c>
      <c r="I368" s="174" t="s">
        <v>482</v>
      </c>
      <c r="J368" s="174" t="s">
        <v>475</v>
      </c>
      <c r="K368" s="174" t="s">
        <v>726</v>
      </c>
      <c r="L368" s="174" t="s">
        <v>441</v>
      </c>
      <c r="M368" s="174" t="s">
        <v>442</v>
      </c>
      <c r="N368" s="174" t="s">
        <v>1288</v>
      </c>
      <c r="O368" s="174" t="s">
        <v>1207</v>
      </c>
      <c r="P368" s="174" t="s">
        <v>1290</v>
      </c>
      <c r="AF368" s="174" t="s">
        <v>2670</v>
      </c>
      <c r="AG368" s="174" t="s">
        <v>2671</v>
      </c>
      <c r="AH368" s="174" t="s">
        <v>2667</v>
      </c>
      <c r="AI368" s="174" t="s">
        <v>2668</v>
      </c>
      <c r="AJ368" s="176" t="s">
        <v>2672</v>
      </c>
    </row>
    <row r="369" spans="1:36" ht="315">
      <c r="A369" s="174" t="s">
        <v>433</v>
      </c>
      <c r="B369" s="174" t="s">
        <v>1335</v>
      </c>
      <c r="C369" s="174">
        <v>636985</v>
      </c>
      <c r="D369" s="174" t="s">
        <v>1224</v>
      </c>
      <c r="E369" s="174" t="s">
        <v>559</v>
      </c>
      <c r="F369" s="174" t="s">
        <v>559</v>
      </c>
      <c r="G369" s="174" t="s">
        <v>304</v>
      </c>
      <c r="H369" s="175">
        <v>45978.818055555559</v>
      </c>
      <c r="I369" s="174" t="s">
        <v>491</v>
      </c>
      <c r="J369" s="174" t="s">
        <v>475</v>
      </c>
      <c r="K369" s="174" t="s">
        <v>726</v>
      </c>
      <c r="L369" s="174" t="s">
        <v>441</v>
      </c>
      <c r="M369" s="174" t="s">
        <v>442</v>
      </c>
      <c r="N369" s="174" t="s">
        <v>1288</v>
      </c>
      <c r="O369" s="174" t="s">
        <v>1336</v>
      </c>
      <c r="P369" s="174" t="s">
        <v>1230</v>
      </c>
      <c r="Q369" s="174" t="s">
        <v>1225</v>
      </c>
      <c r="R369" s="174" t="s">
        <v>931</v>
      </c>
      <c r="S369" s="174" t="s">
        <v>932</v>
      </c>
      <c r="T369" s="174" t="s">
        <v>1290</v>
      </c>
      <c r="U369" s="174" t="s">
        <v>1109</v>
      </c>
      <c r="V369" s="174" t="s">
        <v>963</v>
      </c>
      <c r="AF369" s="174" t="s">
        <v>2670</v>
      </c>
      <c r="AG369" s="174" t="s">
        <v>2671</v>
      </c>
      <c r="AH369" s="174" t="s">
        <v>2667</v>
      </c>
      <c r="AI369" s="174" t="s">
        <v>2668</v>
      </c>
      <c r="AJ369" s="176" t="s">
        <v>2672</v>
      </c>
    </row>
    <row r="370" spans="1:36" ht="315">
      <c r="A370" s="174" t="s">
        <v>433</v>
      </c>
      <c r="B370" s="174" t="s">
        <v>1337</v>
      </c>
      <c r="C370" s="174">
        <v>636978</v>
      </c>
      <c r="D370" s="174" t="s">
        <v>638</v>
      </c>
      <c r="E370" s="174" t="s">
        <v>480</v>
      </c>
      <c r="F370" s="174" t="s">
        <v>559</v>
      </c>
      <c r="G370" s="174" t="s">
        <v>303</v>
      </c>
      <c r="H370" s="175">
        <v>45978.710416666669</v>
      </c>
      <c r="I370" s="174" t="s">
        <v>482</v>
      </c>
      <c r="J370" s="174" t="s">
        <v>475</v>
      </c>
      <c r="K370" s="174" t="s">
        <v>726</v>
      </c>
      <c r="L370" s="174" t="s">
        <v>441</v>
      </c>
      <c r="M370" s="174" t="s">
        <v>442</v>
      </c>
      <c r="N370" s="174" t="s">
        <v>1288</v>
      </c>
      <c r="O370" s="174" t="s">
        <v>1336</v>
      </c>
      <c r="P370" s="174" t="s">
        <v>1225</v>
      </c>
      <c r="Q370" s="174" t="s">
        <v>763</v>
      </c>
      <c r="R370" s="174" t="s">
        <v>1290</v>
      </c>
      <c r="S370" s="174" t="s">
        <v>963</v>
      </c>
      <c r="AF370" s="174" t="s">
        <v>2670</v>
      </c>
      <c r="AG370" s="174" t="s">
        <v>2671</v>
      </c>
      <c r="AH370" s="174" t="s">
        <v>2667</v>
      </c>
      <c r="AI370" s="174" t="s">
        <v>2668</v>
      </c>
      <c r="AJ370" s="176" t="s">
        <v>2672</v>
      </c>
    </row>
    <row r="371" spans="1:36" ht="315">
      <c r="A371" s="174" t="s">
        <v>433</v>
      </c>
      <c r="B371" s="174" t="s">
        <v>1338</v>
      </c>
      <c r="C371" s="174">
        <v>636911</v>
      </c>
      <c r="D371" s="174" t="s">
        <v>1274</v>
      </c>
      <c r="E371" s="174" t="s">
        <v>736</v>
      </c>
      <c r="F371" s="174" t="s">
        <v>783</v>
      </c>
      <c r="G371" s="174" t="s">
        <v>124</v>
      </c>
      <c r="H371" s="175">
        <v>45978.617361111108</v>
      </c>
      <c r="I371" s="174" t="s">
        <v>453</v>
      </c>
      <c r="J371" s="174" t="s">
        <v>475</v>
      </c>
      <c r="K371" s="174" t="s">
        <v>726</v>
      </c>
      <c r="L371" s="174" t="s">
        <v>441</v>
      </c>
      <c r="M371" s="174" t="s">
        <v>442</v>
      </c>
      <c r="N371" s="174" t="s">
        <v>1339</v>
      </c>
      <c r="O371" s="174" t="s">
        <v>1219</v>
      </c>
      <c r="P371" s="174" t="s">
        <v>1290</v>
      </c>
      <c r="AF371" s="174" t="s">
        <v>2670</v>
      </c>
      <c r="AG371" s="174" t="s">
        <v>2671</v>
      </c>
      <c r="AH371" s="174" t="s">
        <v>2667</v>
      </c>
      <c r="AI371" s="174" t="s">
        <v>2668</v>
      </c>
      <c r="AJ371" s="176" t="s">
        <v>2672</v>
      </c>
    </row>
    <row r="372" spans="1:36" ht="315">
      <c r="A372" s="174" t="s">
        <v>433</v>
      </c>
      <c r="B372" s="174" t="s">
        <v>1340</v>
      </c>
      <c r="C372" s="174">
        <v>636716</v>
      </c>
      <c r="D372" s="174" t="s">
        <v>1341</v>
      </c>
      <c r="E372" s="174" t="s">
        <v>525</v>
      </c>
      <c r="F372" s="174" t="s">
        <v>525</v>
      </c>
      <c r="G372" s="174" t="s">
        <v>304</v>
      </c>
      <c r="H372" s="175">
        <v>45978.509027777778</v>
      </c>
      <c r="I372" s="174" t="s">
        <v>453</v>
      </c>
      <c r="J372" s="174" t="s">
        <v>483</v>
      </c>
      <c r="K372" s="174" t="s">
        <v>726</v>
      </c>
      <c r="L372" s="174" t="s">
        <v>441</v>
      </c>
      <c r="M372" s="174" t="s">
        <v>1041</v>
      </c>
      <c r="N372" s="174" t="s">
        <v>442</v>
      </c>
      <c r="O372" s="174" t="s">
        <v>1288</v>
      </c>
      <c r="P372" s="174" t="s">
        <v>1305</v>
      </c>
      <c r="Q372" s="174" t="s">
        <v>499</v>
      </c>
      <c r="R372" s="174" t="s">
        <v>763</v>
      </c>
      <c r="S372" s="174" t="s">
        <v>1290</v>
      </c>
      <c r="T372" s="174" t="s">
        <v>1342</v>
      </c>
      <c r="U372" s="174" t="s">
        <v>963</v>
      </c>
      <c r="AF372" s="174" t="s">
        <v>2670</v>
      </c>
      <c r="AG372" s="174" t="s">
        <v>2671</v>
      </c>
      <c r="AH372" s="174" t="s">
        <v>2667</v>
      </c>
      <c r="AI372" s="174" t="s">
        <v>2668</v>
      </c>
      <c r="AJ372" s="176" t="s">
        <v>2672</v>
      </c>
    </row>
    <row r="373" spans="1:36" ht="315">
      <c r="A373" s="174" t="s">
        <v>433</v>
      </c>
      <c r="B373" s="174" t="s">
        <v>1343</v>
      </c>
      <c r="C373" s="174">
        <v>636317</v>
      </c>
      <c r="D373" s="174" t="s">
        <v>1344</v>
      </c>
      <c r="E373" s="174" t="s">
        <v>645</v>
      </c>
      <c r="F373" s="174" t="s">
        <v>645</v>
      </c>
      <c r="G373" s="174" t="s">
        <v>304</v>
      </c>
      <c r="H373" s="175">
        <v>45976.738888888889</v>
      </c>
      <c r="I373" s="174" t="s">
        <v>453</v>
      </c>
      <c r="J373" s="174" t="s">
        <v>475</v>
      </c>
      <c r="K373" s="174" t="s">
        <v>440</v>
      </c>
      <c r="L373" s="174" t="s">
        <v>1041</v>
      </c>
      <c r="M373" s="174" t="s">
        <v>1201</v>
      </c>
      <c r="N373" s="174" t="s">
        <v>485</v>
      </c>
      <c r="O373" s="174" t="s">
        <v>585</v>
      </c>
      <c r="P373" s="174" t="s">
        <v>1345</v>
      </c>
      <c r="AF373" s="174" t="s">
        <v>2670</v>
      </c>
      <c r="AG373" s="174" t="s">
        <v>2671</v>
      </c>
      <c r="AH373" s="174" t="s">
        <v>2667</v>
      </c>
      <c r="AI373" s="174" t="s">
        <v>2668</v>
      </c>
      <c r="AJ373" s="176" t="s">
        <v>2672</v>
      </c>
    </row>
    <row r="374" spans="1:36" ht="315">
      <c r="A374" s="174" t="s">
        <v>433</v>
      </c>
      <c r="B374" s="174" t="s">
        <v>1346</v>
      </c>
      <c r="C374" s="174">
        <v>636311</v>
      </c>
      <c r="D374" s="174" t="s">
        <v>1347</v>
      </c>
      <c r="E374" s="174" t="s">
        <v>645</v>
      </c>
      <c r="F374" s="174" t="s">
        <v>645</v>
      </c>
      <c r="G374" s="174" t="s">
        <v>304</v>
      </c>
      <c r="H374" s="175">
        <v>45976.731249999997</v>
      </c>
      <c r="I374" s="174" t="s">
        <v>453</v>
      </c>
      <c r="J374" s="174" t="s">
        <v>475</v>
      </c>
      <c r="K374" s="174" t="s">
        <v>440</v>
      </c>
      <c r="L374" s="174" t="s">
        <v>1041</v>
      </c>
      <c r="M374" s="174" t="s">
        <v>460</v>
      </c>
      <c r="N374" s="174" t="s">
        <v>1348</v>
      </c>
      <c r="O374" s="174" t="s">
        <v>1225</v>
      </c>
      <c r="P374" s="174" t="s">
        <v>1349</v>
      </c>
      <c r="Q374" s="174" t="s">
        <v>1345</v>
      </c>
      <c r="AF374" s="174" t="s">
        <v>2670</v>
      </c>
      <c r="AG374" s="174" t="s">
        <v>2671</v>
      </c>
      <c r="AH374" s="174" t="s">
        <v>2667</v>
      </c>
      <c r="AI374" s="174" t="s">
        <v>2668</v>
      </c>
      <c r="AJ374" s="176" t="s">
        <v>2672</v>
      </c>
    </row>
    <row r="375" spans="1:36" ht="315">
      <c r="A375" s="174" t="s">
        <v>433</v>
      </c>
      <c r="B375" s="174" t="s">
        <v>1350</v>
      </c>
      <c r="C375" s="174">
        <v>634590</v>
      </c>
      <c r="D375" s="174" t="s">
        <v>1166</v>
      </c>
      <c r="E375" s="174" t="s">
        <v>736</v>
      </c>
      <c r="F375" s="174" t="s">
        <v>559</v>
      </c>
      <c r="G375" s="174" t="s">
        <v>124</v>
      </c>
      <c r="H375" s="175">
        <v>45974.827777777777</v>
      </c>
      <c r="I375" s="174" t="s">
        <v>482</v>
      </c>
      <c r="J375" s="174" t="s">
        <v>475</v>
      </c>
      <c r="K375" s="174" t="s">
        <v>726</v>
      </c>
      <c r="L375" s="174" t="s">
        <v>441</v>
      </c>
      <c r="M375" s="174" t="s">
        <v>442</v>
      </c>
      <c r="N375" s="174" t="s">
        <v>1339</v>
      </c>
      <c r="O375" s="174" t="s">
        <v>1219</v>
      </c>
      <c r="P375" s="174" t="s">
        <v>1290</v>
      </c>
      <c r="AF375" s="174" t="s">
        <v>2670</v>
      </c>
      <c r="AG375" s="174" t="s">
        <v>2671</v>
      </c>
      <c r="AH375" s="174" t="s">
        <v>2667</v>
      </c>
      <c r="AI375" s="174" t="s">
        <v>2668</v>
      </c>
      <c r="AJ375" s="176" t="s">
        <v>2672</v>
      </c>
    </row>
    <row r="376" spans="1:36" ht="315">
      <c r="A376" s="174" t="s">
        <v>433</v>
      </c>
      <c r="B376" s="174" t="s">
        <v>1351</v>
      </c>
      <c r="C376" s="174">
        <v>634544</v>
      </c>
      <c r="D376" s="174" t="s">
        <v>699</v>
      </c>
      <c r="E376" s="174" t="s">
        <v>559</v>
      </c>
      <c r="F376" s="174" t="s">
        <v>559</v>
      </c>
      <c r="G376" s="174" t="s">
        <v>304</v>
      </c>
      <c r="H376" s="175">
        <v>45974.670138888891</v>
      </c>
      <c r="I376" s="174" t="s">
        <v>453</v>
      </c>
      <c r="J376" s="174" t="s">
        <v>475</v>
      </c>
      <c r="K376" s="174" t="s">
        <v>726</v>
      </c>
      <c r="L376" s="174" t="s">
        <v>441</v>
      </c>
      <c r="M376" s="174" t="s">
        <v>442</v>
      </c>
      <c r="N376" s="174" t="s">
        <v>929</v>
      </c>
      <c r="O376" s="174" t="s">
        <v>1352</v>
      </c>
      <c r="P376" s="174" t="s">
        <v>1289</v>
      </c>
      <c r="Q376" s="174" t="s">
        <v>460</v>
      </c>
      <c r="R376" s="174" t="s">
        <v>585</v>
      </c>
      <c r="S376" s="174" t="s">
        <v>1221</v>
      </c>
      <c r="T376" s="174" t="s">
        <v>1222</v>
      </c>
      <c r="U376" s="174" t="s">
        <v>1290</v>
      </c>
      <c r="V376" s="174" t="s">
        <v>1353</v>
      </c>
      <c r="AF376" s="174" t="s">
        <v>2670</v>
      </c>
      <c r="AG376" s="174" t="s">
        <v>2671</v>
      </c>
      <c r="AH376" s="174" t="s">
        <v>2667</v>
      </c>
      <c r="AI376" s="174" t="s">
        <v>2668</v>
      </c>
      <c r="AJ376" s="176" t="s">
        <v>2672</v>
      </c>
    </row>
    <row r="377" spans="1:36" ht="315">
      <c r="A377" s="174" t="s">
        <v>433</v>
      </c>
      <c r="B377" s="174" t="s">
        <v>1354</v>
      </c>
      <c r="C377" s="174">
        <v>633937</v>
      </c>
      <c r="D377" s="174" t="s">
        <v>1355</v>
      </c>
      <c r="E377" s="174" t="s">
        <v>452</v>
      </c>
      <c r="F377" s="174" t="s">
        <v>452</v>
      </c>
      <c r="G377" s="174" t="s">
        <v>304</v>
      </c>
      <c r="H377" s="175">
        <v>45973.683333333334</v>
      </c>
      <c r="I377" s="174" t="s">
        <v>482</v>
      </c>
      <c r="K377" s="174" t="s">
        <v>440</v>
      </c>
      <c r="L377" s="174" t="s">
        <v>493</v>
      </c>
      <c r="AF377" s="174" t="s">
        <v>2670</v>
      </c>
      <c r="AG377" s="174" t="s">
        <v>2671</v>
      </c>
      <c r="AH377" s="174" t="s">
        <v>2667</v>
      </c>
      <c r="AI377" s="174" t="s">
        <v>2668</v>
      </c>
      <c r="AJ377" s="176" t="s">
        <v>2672</v>
      </c>
    </row>
    <row r="378" spans="1:36" ht="315">
      <c r="A378" s="174" t="s">
        <v>433</v>
      </c>
      <c r="B378" s="174" t="s">
        <v>1356</v>
      </c>
      <c r="C378" s="174">
        <v>632400</v>
      </c>
      <c r="D378" s="174" t="s">
        <v>1357</v>
      </c>
      <c r="E378" s="174" t="s">
        <v>645</v>
      </c>
      <c r="F378" s="174" t="s">
        <v>645</v>
      </c>
      <c r="G378" s="174" t="s">
        <v>304</v>
      </c>
      <c r="H378" s="175">
        <v>45971.478472222225</v>
      </c>
      <c r="I378" s="174" t="s">
        <v>482</v>
      </c>
      <c r="J378" s="174" t="s">
        <v>475</v>
      </c>
      <c r="K378" s="174" t="s">
        <v>737</v>
      </c>
      <c r="L378" s="174" t="s">
        <v>866</v>
      </c>
      <c r="M378" s="174" t="s">
        <v>738</v>
      </c>
      <c r="N378" s="174" t="s">
        <v>442</v>
      </c>
      <c r="O378" s="174" t="s">
        <v>1352</v>
      </c>
      <c r="P378" s="174" t="s">
        <v>930</v>
      </c>
      <c r="Q378" s="174" t="s">
        <v>1238</v>
      </c>
      <c r="R378" s="174" t="s">
        <v>446</v>
      </c>
      <c r="S378" s="174" t="s">
        <v>931</v>
      </c>
      <c r="T378" s="174" t="s">
        <v>932</v>
      </c>
      <c r="U378" s="174" t="s">
        <v>1221</v>
      </c>
      <c r="V378" s="174" t="s">
        <v>1222</v>
      </c>
      <c r="W378" s="174" t="s">
        <v>1358</v>
      </c>
      <c r="X378" s="174" t="s">
        <v>1359</v>
      </c>
      <c r="AF378" s="174" t="s">
        <v>2670</v>
      </c>
      <c r="AG378" s="174" t="s">
        <v>2671</v>
      </c>
      <c r="AH378" s="174" t="s">
        <v>2667</v>
      </c>
      <c r="AI378" s="174" t="s">
        <v>2668</v>
      </c>
      <c r="AJ378" s="176" t="s">
        <v>2672</v>
      </c>
    </row>
    <row r="379" spans="1:36" ht="315">
      <c r="A379" s="174" t="s">
        <v>433</v>
      </c>
      <c r="B379" s="174" t="s">
        <v>1360</v>
      </c>
      <c r="C379" s="174">
        <v>631822</v>
      </c>
      <c r="D379" s="174" t="s">
        <v>1361</v>
      </c>
      <c r="E379" s="174" t="s">
        <v>645</v>
      </c>
      <c r="F379" s="174" t="s">
        <v>645</v>
      </c>
      <c r="G379" s="174" t="s">
        <v>304</v>
      </c>
      <c r="H379" s="175">
        <v>45968.624305555553</v>
      </c>
      <c r="I379" s="174" t="s">
        <v>482</v>
      </c>
      <c r="J379" s="174" t="s">
        <v>475</v>
      </c>
      <c r="K379" s="174" t="s">
        <v>737</v>
      </c>
      <c r="L379" s="174" t="s">
        <v>738</v>
      </c>
      <c r="M379" s="174" t="s">
        <v>1041</v>
      </c>
      <c r="N379" s="174" t="s">
        <v>442</v>
      </c>
      <c r="O379" s="174" t="s">
        <v>1352</v>
      </c>
      <c r="P379" s="174" t="s">
        <v>1362</v>
      </c>
      <c r="Q379" s="174" t="s">
        <v>1210</v>
      </c>
      <c r="R379" s="174" t="s">
        <v>695</v>
      </c>
      <c r="S379" s="174" t="s">
        <v>460</v>
      </c>
      <c r="T379" s="174" t="s">
        <v>763</v>
      </c>
      <c r="U379" s="174" t="s">
        <v>1358</v>
      </c>
      <c r="V379" s="174" t="s">
        <v>1363</v>
      </c>
      <c r="W379" s="174" t="s">
        <v>963</v>
      </c>
      <c r="AF379" s="174" t="s">
        <v>2670</v>
      </c>
      <c r="AG379" s="174" t="s">
        <v>2671</v>
      </c>
      <c r="AH379" s="174" t="s">
        <v>2667</v>
      </c>
      <c r="AI379" s="174" t="s">
        <v>2668</v>
      </c>
      <c r="AJ379" s="176" t="s">
        <v>2672</v>
      </c>
    </row>
    <row r="380" spans="1:36" ht="315">
      <c r="A380" s="174" t="s">
        <v>433</v>
      </c>
      <c r="B380" s="174" t="s">
        <v>1364</v>
      </c>
      <c r="C380" s="174">
        <v>631640</v>
      </c>
      <c r="D380" s="174" t="s">
        <v>1365</v>
      </c>
      <c r="E380" s="174" t="s">
        <v>736</v>
      </c>
      <c r="F380" s="174" t="s">
        <v>452</v>
      </c>
      <c r="G380" s="174" t="s">
        <v>124</v>
      </c>
      <c r="H380" s="175">
        <v>45968.603472222225</v>
      </c>
      <c r="I380" s="174" t="s">
        <v>453</v>
      </c>
      <c r="J380" s="174" t="s">
        <v>475</v>
      </c>
      <c r="K380" s="174" t="s">
        <v>737</v>
      </c>
      <c r="L380" s="174" t="s">
        <v>738</v>
      </c>
      <c r="M380" s="174" t="s">
        <v>442</v>
      </c>
      <c r="N380" s="174" t="s">
        <v>1352</v>
      </c>
      <c r="O380" s="174" t="s">
        <v>1358</v>
      </c>
      <c r="AF380" s="174" t="s">
        <v>2670</v>
      </c>
      <c r="AG380" s="174" t="s">
        <v>2671</v>
      </c>
      <c r="AH380" s="174" t="s">
        <v>2667</v>
      </c>
      <c r="AI380" s="174" t="s">
        <v>2668</v>
      </c>
      <c r="AJ380" s="176" t="s">
        <v>2672</v>
      </c>
    </row>
    <row r="381" spans="1:36" ht="315">
      <c r="A381" s="174" t="s">
        <v>433</v>
      </c>
      <c r="B381" s="174" t="s">
        <v>1366</v>
      </c>
      <c r="C381" s="174">
        <v>631384</v>
      </c>
      <c r="D381" s="174" t="s">
        <v>1367</v>
      </c>
      <c r="E381" s="174" t="s">
        <v>559</v>
      </c>
      <c r="F381" s="174" t="s">
        <v>559</v>
      </c>
      <c r="G381" s="174" t="s">
        <v>304</v>
      </c>
      <c r="H381" s="175">
        <v>45968.415277777778</v>
      </c>
      <c r="I381" s="174" t="s">
        <v>482</v>
      </c>
      <c r="J381" s="174" t="s">
        <v>475</v>
      </c>
      <c r="K381" s="174" t="s">
        <v>737</v>
      </c>
      <c r="L381" s="174" t="s">
        <v>738</v>
      </c>
      <c r="M381" s="174" t="s">
        <v>442</v>
      </c>
      <c r="N381" s="174" t="s">
        <v>1352</v>
      </c>
      <c r="O381" s="174" t="s">
        <v>930</v>
      </c>
      <c r="P381" s="174" t="s">
        <v>1238</v>
      </c>
      <c r="Q381" s="174" t="s">
        <v>1058</v>
      </c>
      <c r="R381" s="174" t="s">
        <v>446</v>
      </c>
      <c r="S381" s="174" t="s">
        <v>763</v>
      </c>
      <c r="T381" s="174" t="s">
        <v>1358</v>
      </c>
      <c r="U381" s="174" t="s">
        <v>1368</v>
      </c>
      <c r="V381" s="174" t="s">
        <v>963</v>
      </c>
      <c r="AF381" s="174" t="s">
        <v>2670</v>
      </c>
      <c r="AG381" s="174" t="s">
        <v>2671</v>
      </c>
      <c r="AH381" s="174" t="s">
        <v>2667</v>
      </c>
      <c r="AI381" s="174" t="s">
        <v>2668</v>
      </c>
      <c r="AJ381" s="176" t="s">
        <v>2672</v>
      </c>
    </row>
    <row r="382" spans="1:36" ht="315">
      <c r="A382" s="174" t="s">
        <v>433</v>
      </c>
      <c r="B382" s="174" t="s">
        <v>1369</v>
      </c>
      <c r="C382" s="174">
        <v>631116</v>
      </c>
      <c r="D382" s="174" t="s">
        <v>1370</v>
      </c>
      <c r="E382" s="174" t="s">
        <v>736</v>
      </c>
      <c r="F382" s="174" t="s">
        <v>645</v>
      </c>
      <c r="G382" s="174" t="s">
        <v>124</v>
      </c>
      <c r="H382" s="175">
        <v>45967.729166666664</v>
      </c>
      <c r="I382" s="174" t="s">
        <v>453</v>
      </c>
      <c r="J382" s="174" t="s">
        <v>475</v>
      </c>
      <c r="K382" s="174" t="s">
        <v>737</v>
      </c>
      <c r="L382" s="174" t="s">
        <v>738</v>
      </c>
      <c r="M382" s="174" t="s">
        <v>442</v>
      </c>
      <c r="N382" s="174" t="s">
        <v>1371</v>
      </c>
      <c r="O382" s="174" t="s">
        <v>1207</v>
      </c>
      <c r="P382" s="174" t="s">
        <v>1358</v>
      </c>
      <c r="AF382" s="174" t="s">
        <v>2670</v>
      </c>
      <c r="AG382" s="174" t="s">
        <v>2671</v>
      </c>
      <c r="AH382" s="174" t="s">
        <v>2667</v>
      </c>
      <c r="AI382" s="174" t="s">
        <v>2668</v>
      </c>
      <c r="AJ382" s="176" t="s">
        <v>2672</v>
      </c>
    </row>
    <row r="383" spans="1:36" ht="315">
      <c r="A383" s="174" t="s">
        <v>433</v>
      </c>
      <c r="B383" s="174" t="s">
        <v>1372</v>
      </c>
      <c r="C383" s="174">
        <v>630019</v>
      </c>
      <c r="D383" s="174" t="s">
        <v>1373</v>
      </c>
      <c r="E383" s="174" t="s">
        <v>1374</v>
      </c>
      <c r="F383" s="174" t="s">
        <v>452</v>
      </c>
      <c r="G383" s="174" t="s">
        <v>304</v>
      </c>
      <c r="H383" s="175">
        <v>45966.461805555555</v>
      </c>
      <c r="I383" s="174" t="s">
        <v>482</v>
      </c>
      <c r="J383" s="174" t="s">
        <v>475</v>
      </c>
      <c r="K383" s="174" t="s">
        <v>737</v>
      </c>
      <c r="L383" s="174" t="s">
        <v>1237</v>
      </c>
      <c r="M383" s="174" t="s">
        <v>1201</v>
      </c>
      <c r="N383" s="174" t="s">
        <v>445</v>
      </c>
      <c r="O383" s="174" t="s">
        <v>504</v>
      </c>
      <c r="P383" s="174" t="s">
        <v>460</v>
      </c>
      <c r="Q383" s="174" t="s">
        <v>1375</v>
      </c>
      <c r="R383" s="174" t="s">
        <v>1348</v>
      </c>
      <c r="S383" s="174" t="s">
        <v>1225</v>
      </c>
      <c r="T383" s="174" t="s">
        <v>1239</v>
      </c>
      <c r="U383" s="174" t="s">
        <v>1221</v>
      </c>
      <c r="V383" s="174" t="s">
        <v>1222</v>
      </c>
      <c r="W383" s="174" t="s">
        <v>1376</v>
      </c>
      <c r="X383" s="174" t="s">
        <v>1345</v>
      </c>
      <c r="Y383" s="174" t="s">
        <v>1377</v>
      </c>
      <c r="Z383" s="174" t="s">
        <v>1378</v>
      </c>
      <c r="AA383" s="174" t="s">
        <v>1379</v>
      </c>
      <c r="AF383" s="174" t="s">
        <v>2670</v>
      </c>
      <c r="AG383" s="174" t="s">
        <v>2671</v>
      </c>
      <c r="AH383" s="174" t="s">
        <v>2667</v>
      </c>
      <c r="AI383" s="174" t="s">
        <v>2668</v>
      </c>
      <c r="AJ383" s="176" t="s">
        <v>2672</v>
      </c>
    </row>
    <row r="384" spans="1:36" ht="315">
      <c r="A384" s="174" t="s">
        <v>433</v>
      </c>
      <c r="B384" s="174" t="s">
        <v>1380</v>
      </c>
      <c r="C384" s="174">
        <v>615235</v>
      </c>
      <c r="D384" s="174" t="s">
        <v>1141</v>
      </c>
      <c r="E384" s="174" t="s">
        <v>467</v>
      </c>
      <c r="F384" s="174" t="s">
        <v>467</v>
      </c>
      <c r="G384" s="174" t="s">
        <v>304</v>
      </c>
      <c r="H384" s="175">
        <v>45938.722916666666</v>
      </c>
      <c r="I384" s="174" t="s">
        <v>453</v>
      </c>
      <c r="J384" s="174" t="s">
        <v>475</v>
      </c>
      <c r="K384" s="174" t="s">
        <v>440</v>
      </c>
      <c r="L384" s="174" t="s">
        <v>1206</v>
      </c>
      <c r="M384" s="174" t="s">
        <v>1041</v>
      </c>
      <c r="N384" s="174" t="s">
        <v>1201</v>
      </c>
      <c r="O384" s="174" t="s">
        <v>1207</v>
      </c>
      <c r="P384" s="174" t="s">
        <v>485</v>
      </c>
      <c r="Q384" s="174" t="s">
        <v>1009</v>
      </c>
      <c r="R384" s="174" t="s">
        <v>1027</v>
      </c>
      <c r="S384" s="174" t="s">
        <v>1381</v>
      </c>
      <c r="AF384" s="174" t="s">
        <v>2670</v>
      </c>
      <c r="AG384" s="174" t="s">
        <v>2671</v>
      </c>
      <c r="AH384" s="174" t="s">
        <v>2667</v>
      </c>
      <c r="AI384" s="174" t="s">
        <v>2668</v>
      </c>
      <c r="AJ384" s="176" t="s">
        <v>2672</v>
      </c>
    </row>
    <row r="385" spans="1:36" ht="315">
      <c r="A385" s="174" t="s">
        <v>433</v>
      </c>
      <c r="B385" s="174" t="s">
        <v>1382</v>
      </c>
      <c r="C385" s="174">
        <v>615345</v>
      </c>
      <c r="D385" s="174" t="s">
        <v>1383</v>
      </c>
      <c r="E385" s="174" t="s">
        <v>466</v>
      </c>
      <c r="F385" s="174" t="s">
        <v>481</v>
      </c>
      <c r="G385" s="174" t="s">
        <v>124</v>
      </c>
      <c r="H385" s="175">
        <v>45938.712500000001</v>
      </c>
      <c r="I385" s="174" t="s">
        <v>482</v>
      </c>
      <c r="J385" s="174" t="s">
        <v>475</v>
      </c>
      <c r="K385" s="174" t="s">
        <v>440</v>
      </c>
      <c r="L385" s="174" t="s">
        <v>1381</v>
      </c>
      <c r="AF385" s="174" t="s">
        <v>2670</v>
      </c>
      <c r="AG385" s="174" t="s">
        <v>2671</v>
      </c>
      <c r="AH385" s="174" t="s">
        <v>2667</v>
      </c>
      <c r="AI385" s="174" t="s">
        <v>2668</v>
      </c>
      <c r="AJ385" s="176" t="s">
        <v>2672</v>
      </c>
    </row>
    <row r="386" spans="1:36" ht="315">
      <c r="A386" s="174" t="s">
        <v>433</v>
      </c>
      <c r="B386" s="174" t="s">
        <v>1384</v>
      </c>
      <c r="C386" s="174">
        <v>615229</v>
      </c>
      <c r="D386" s="174" t="s">
        <v>1385</v>
      </c>
      <c r="E386" s="174" t="s">
        <v>467</v>
      </c>
      <c r="F386" s="174" t="s">
        <v>467</v>
      </c>
      <c r="G386" s="174" t="s">
        <v>304</v>
      </c>
      <c r="H386" s="175">
        <v>45938.700694444444</v>
      </c>
      <c r="I386" s="174" t="s">
        <v>453</v>
      </c>
      <c r="J386" s="174" t="s">
        <v>475</v>
      </c>
      <c r="K386" s="174" t="s">
        <v>440</v>
      </c>
      <c r="L386" s="174" t="s">
        <v>1041</v>
      </c>
      <c r="M386" s="174" t="s">
        <v>1207</v>
      </c>
      <c r="N386" s="174" t="s">
        <v>485</v>
      </c>
      <c r="O386" s="174" t="s">
        <v>510</v>
      </c>
      <c r="P386" s="174" t="s">
        <v>1199</v>
      </c>
      <c r="Q386" s="174" t="s">
        <v>1381</v>
      </c>
      <c r="R386" s="174" t="s">
        <v>963</v>
      </c>
      <c r="AF386" s="174" t="s">
        <v>2670</v>
      </c>
      <c r="AG386" s="174" t="s">
        <v>2671</v>
      </c>
      <c r="AH386" s="174" t="s">
        <v>2667</v>
      </c>
      <c r="AI386" s="174" t="s">
        <v>2668</v>
      </c>
      <c r="AJ386" s="176" t="s">
        <v>2672</v>
      </c>
    </row>
    <row r="387" spans="1:36" ht="315">
      <c r="A387" s="174" t="s">
        <v>433</v>
      </c>
      <c r="B387" s="174" t="s">
        <v>1386</v>
      </c>
      <c r="C387" s="174">
        <v>615336</v>
      </c>
      <c r="D387" s="174" t="s">
        <v>1387</v>
      </c>
      <c r="E387" s="174" t="s">
        <v>436</v>
      </c>
      <c r="F387" s="174" t="s">
        <v>436</v>
      </c>
      <c r="G387" s="174" t="s">
        <v>304</v>
      </c>
      <c r="H387" s="175">
        <v>45938.6875</v>
      </c>
      <c r="I387" s="174" t="s">
        <v>491</v>
      </c>
      <c r="J387" s="174" t="s">
        <v>475</v>
      </c>
      <c r="K387" s="174" t="s">
        <v>737</v>
      </c>
      <c r="L387" s="174" t="s">
        <v>440</v>
      </c>
      <c r="M387" s="174" t="s">
        <v>1201</v>
      </c>
      <c r="N387" s="174" t="s">
        <v>1238</v>
      </c>
      <c r="O387" s="174" t="s">
        <v>1220</v>
      </c>
      <c r="P387" s="174" t="s">
        <v>485</v>
      </c>
      <c r="Q387" s="174" t="s">
        <v>460</v>
      </c>
      <c r="R387" s="174" t="s">
        <v>585</v>
      </c>
      <c r="S387" s="174" t="s">
        <v>1221</v>
      </c>
      <c r="T387" s="174" t="s">
        <v>1222</v>
      </c>
      <c r="U387" s="174" t="s">
        <v>1388</v>
      </c>
      <c r="V387" s="174" t="s">
        <v>1381</v>
      </c>
      <c r="AF387" s="174" t="s">
        <v>2670</v>
      </c>
      <c r="AG387" s="174" t="s">
        <v>2671</v>
      </c>
      <c r="AH387" s="174" t="s">
        <v>2667</v>
      </c>
      <c r="AI387" s="174" t="s">
        <v>2668</v>
      </c>
      <c r="AJ387" s="176" t="s">
        <v>2672</v>
      </c>
    </row>
    <row r="388" spans="1:36" ht="315">
      <c r="A388" s="174" t="s">
        <v>433</v>
      </c>
      <c r="B388" s="174" t="s">
        <v>1389</v>
      </c>
      <c r="C388" s="174">
        <v>615222</v>
      </c>
      <c r="D388" s="174" t="s">
        <v>1390</v>
      </c>
      <c r="E388" s="174" t="s">
        <v>496</v>
      </c>
      <c r="F388" s="174" t="s">
        <v>496</v>
      </c>
      <c r="G388" s="174" t="s">
        <v>304</v>
      </c>
      <c r="H388" s="175">
        <v>45938.674305555556</v>
      </c>
      <c r="I388" s="174" t="s">
        <v>453</v>
      </c>
      <c r="J388" s="174" t="s">
        <v>475</v>
      </c>
      <c r="K388" s="174" t="s">
        <v>440</v>
      </c>
      <c r="L388" s="174" t="s">
        <v>1041</v>
      </c>
      <c r="M388" s="174" t="s">
        <v>485</v>
      </c>
      <c r="N388" s="174" t="s">
        <v>460</v>
      </c>
      <c r="O388" s="174" t="s">
        <v>1225</v>
      </c>
      <c r="P388" s="174" t="s">
        <v>1381</v>
      </c>
      <c r="AF388" s="174" t="s">
        <v>2670</v>
      </c>
      <c r="AG388" s="174" t="s">
        <v>2671</v>
      </c>
      <c r="AH388" s="174" t="s">
        <v>2667</v>
      </c>
      <c r="AI388" s="174" t="s">
        <v>2668</v>
      </c>
      <c r="AJ388" s="176" t="s">
        <v>2672</v>
      </c>
    </row>
    <row r="389" spans="1:36" ht="315">
      <c r="A389" s="174" t="s">
        <v>433</v>
      </c>
      <c r="B389" s="174" t="s">
        <v>1391</v>
      </c>
      <c r="C389" s="174">
        <v>615334</v>
      </c>
      <c r="D389" s="174" t="s">
        <v>1392</v>
      </c>
      <c r="E389" s="174" t="s">
        <v>525</v>
      </c>
      <c r="F389" s="174" t="s">
        <v>525</v>
      </c>
      <c r="G389" s="174" t="s">
        <v>299</v>
      </c>
      <c r="H389" s="175">
        <v>45938.673611111109</v>
      </c>
      <c r="I389" s="174" t="s">
        <v>453</v>
      </c>
      <c r="J389" s="174" t="s">
        <v>475</v>
      </c>
      <c r="K389" s="174" t="s">
        <v>737</v>
      </c>
      <c r="L389" s="174" t="s">
        <v>1041</v>
      </c>
      <c r="M389" s="174" t="s">
        <v>1393</v>
      </c>
      <c r="N389" s="174" t="s">
        <v>1381</v>
      </c>
      <c r="O389" s="174" t="s">
        <v>963</v>
      </c>
      <c r="AF389" s="174" t="s">
        <v>2670</v>
      </c>
      <c r="AG389" s="174" t="s">
        <v>2671</v>
      </c>
      <c r="AH389" s="174" t="s">
        <v>2667</v>
      </c>
      <c r="AI389" s="174" t="s">
        <v>2668</v>
      </c>
      <c r="AJ389" s="176" t="s">
        <v>2672</v>
      </c>
    </row>
    <row r="390" spans="1:36" ht="315">
      <c r="A390" s="174" t="s">
        <v>433</v>
      </c>
      <c r="B390" s="174" t="s">
        <v>1394</v>
      </c>
      <c r="C390" s="174">
        <v>615221</v>
      </c>
      <c r="D390" s="174" t="s">
        <v>1143</v>
      </c>
      <c r="E390" s="174" t="s">
        <v>1395</v>
      </c>
      <c r="F390" s="174" t="s">
        <v>519</v>
      </c>
      <c r="G390" s="174" t="s">
        <v>303</v>
      </c>
      <c r="H390" s="175">
        <v>45938.67291666667</v>
      </c>
      <c r="I390" s="174" t="s">
        <v>453</v>
      </c>
      <c r="J390" s="174" t="s">
        <v>475</v>
      </c>
      <c r="K390" s="174" t="s">
        <v>439</v>
      </c>
      <c r="L390" s="174" t="s">
        <v>440</v>
      </c>
      <c r="M390" s="174" t="s">
        <v>598</v>
      </c>
      <c r="N390" s="174" t="s">
        <v>446</v>
      </c>
      <c r="O390" s="174" t="s">
        <v>599</v>
      </c>
      <c r="P390" s="174" t="s">
        <v>460</v>
      </c>
      <c r="Q390" s="174" t="s">
        <v>1199</v>
      </c>
      <c r="R390" s="174" t="s">
        <v>1381</v>
      </c>
      <c r="AF390" s="174" t="s">
        <v>2670</v>
      </c>
      <c r="AG390" s="174" t="s">
        <v>2671</v>
      </c>
      <c r="AH390" s="174" t="s">
        <v>2667</v>
      </c>
      <c r="AI390" s="174" t="s">
        <v>2668</v>
      </c>
      <c r="AJ390" s="176" t="s">
        <v>2672</v>
      </c>
    </row>
    <row r="391" spans="1:36" ht="315">
      <c r="A391" s="174" t="s">
        <v>433</v>
      </c>
      <c r="B391" s="174" t="s">
        <v>1396</v>
      </c>
      <c r="C391" s="174">
        <v>615217</v>
      </c>
      <c r="D391" s="174" t="s">
        <v>1397</v>
      </c>
      <c r="E391" s="174" t="s">
        <v>549</v>
      </c>
      <c r="F391" s="174" t="s">
        <v>549</v>
      </c>
      <c r="G391" s="174" t="s">
        <v>304</v>
      </c>
      <c r="H391" s="175">
        <v>45938.65</v>
      </c>
      <c r="I391" s="174" t="s">
        <v>453</v>
      </c>
      <c r="J391" s="174" t="s">
        <v>475</v>
      </c>
      <c r="K391" s="174" t="s">
        <v>737</v>
      </c>
      <c r="L391" s="174" t="s">
        <v>445</v>
      </c>
      <c r="M391" s="174" t="s">
        <v>504</v>
      </c>
      <c r="N391" s="174" t="s">
        <v>1010</v>
      </c>
      <c r="O391" s="174" t="s">
        <v>715</v>
      </c>
      <c r="P391" s="174" t="s">
        <v>1381</v>
      </c>
      <c r="AF391" s="174" t="s">
        <v>2670</v>
      </c>
      <c r="AG391" s="174" t="s">
        <v>2671</v>
      </c>
      <c r="AH391" s="174" t="s">
        <v>2667</v>
      </c>
      <c r="AI391" s="174" t="s">
        <v>2668</v>
      </c>
      <c r="AJ391" s="176" t="s">
        <v>2672</v>
      </c>
    </row>
    <row r="392" spans="1:36" ht="315">
      <c r="A392" s="174" t="s">
        <v>433</v>
      </c>
      <c r="B392" s="174" t="s">
        <v>1398</v>
      </c>
      <c r="C392" s="174">
        <v>615323</v>
      </c>
      <c r="D392" s="174" t="s">
        <v>1399</v>
      </c>
      <c r="E392" s="174" t="s">
        <v>1400</v>
      </c>
      <c r="F392" s="174" t="s">
        <v>508</v>
      </c>
      <c r="G392" s="174" t="s">
        <v>299</v>
      </c>
      <c r="H392" s="175">
        <v>45938.644444444442</v>
      </c>
      <c r="I392" s="174" t="s">
        <v>482</v>
      </c>
      <c r="J392" s="174" t="s">
        <v>475</v>
      </c>
      <c r="K392" s="174" t="s">
        <v>440</v>
      </c>
      <c r="L392" s="174" t="s">
        <v>1041</v>
      </c>
      <c r="M392" s="174" t="s">
        <v>485</v>
      </c>
      <c r="N392" s="174" t="s">
        <v>460</v>
      </c>
      <c r="O392" s="174" t="s">
        <v>672</v>
      </c>
      <c r="P392" s="174" t="s">
        <v>1381</v>
      </c>
      <c r="Q392" s="174" t="s">
        <v>963</v>
      </c>
      <c r="AF392" s="174" t="s">
        <v>2670</v>
      </c>
      <c r="AG392" s="174" t="s">
        <v>2671</v>
      </c>
      <c r="AH392" s="174" t="s">
        <v>2667</v>
      </c>
      <c r="AI392" s="174" t="s">
        <v>2668</v>
      </c>
      <c r="AJ392" s="176" t="s">
        <v>2672</v>
      </c>
    </row>
    <row r="393" spans="1:36" ht="315">
      <c r="A393" s="174" t="s">
        <v>433</v>
      </c>
      <c r="B393" s="174" t="s">
        <v>1401</v>
      </c>
      <c r="C393" s="174">
        <v>615194</v>
      </c>
      <c r="D393" s="174" t="s">
        <v>1402</v>
      </c>
      <c r="E393" s="174" t="s">
        <v>503</v>
      </c>
      <c r="F393" s="174" t="s">
        <v>503</v>
      </c>
      <c r="G393" s="174" t="s">
        <v>304</v>
      </c>
      <c r="H393" s="175">
        <v>45938.637499999997</v>
      </c>
      <c r="I393" s="174" t="s">
        <v>453</v>
      </c>
      <c r="J393" s="174" t="s">
        <v>475</v>
      </c>
      <c r="K393" s="174" t="s">
        <v>737</v>
      </c>
      <c r="L393" s="174" t="s">
        <v>1041</v>
      </c>
      <c r="M393" s="174" t="s">
        <v>485</v>
      </c>
      <c r="N393" s="174" t="s">
        <v>510</v>
      </c>
      <c r="O393" s="174" t="s">
        <v>1381</v>
      </c>
      <c r="AF393" s="174" t="s">
        <v>2670</v>
      </c>
      <c r="AG393" s="174" t="s">
        <v>2671</v>
      </c>
      <c r="AH393" s="174" t="s">
        <v>2667</v>
      </c>
      <c r="AI393" s="174" t="s">
        <v>2668</v>
      </c>
      <c r="AJ393" s="176" t="s">
        <v>2672</v>
      </c>
    </row>
    <row r="394" spans="1:36" ht="315">
      <c r="A394" s="174" t="s">
        <v>433</v>
      </c>
      <c r="B394" s="174" t="s">
        <v>1403</v>
      </c>
      <c r="C394" s="174">
        <v>615213</v>
      </c>
      <c r="D394" s="174" t="s">
        <v>1404</v>
      </c>
      <c r="E394" s="174" t="s">
        <v>605</v>
      </c>
      <c r="F394" s="174" t="s">
        <v>474</v>
      </c>
      <c r="G394" s="174" t="s">
        <v>303</v>
      </c>
      <c r="H394" s="175">
        <v>45938.635416666664</v>
      </c>
      <c r="I394" s="174" t="s">
        <v>491</v>
      </c>
      <c r="J394" s="174" t="s">
        <v>475</v>
      </c>
      <c r="K394" s="174" t="s">
        <v>440</v>
      </c>
      <c r="L394" s="174" t="s">
        <v>1201</v>
      </c>
      <c r="M394" s="174" t="s">
        <v>460</v>
      </c>
      <c r="N394" s="174" t="s">
        <v>1405</v>
      </c>
      <c r="O394" s="174" t="s">
        <v>1221</v>
      </c>
      <c r="P394" s="174" t="s">
        <v>1222</v>
      </c>
      <c r="Q394" s="174" t="s">
        <v>1406</v>
      </c>
      <c r="R394" s="174" t="s">
        <v>1388</v>
      </c>
      <c r="S394" s="174" t="s">
        <v>1027</v>
      </c>
      <c r="T394" s="174" t="s">
        <v>1381</v>
      </c>
      <c r="AF394" s="174" t="s">
        <v>2670</v>
      </c>
      <c r="AG394" s="174" t="s">
        <v>2671</v>
      </c>
      <c r="AH394" s="174" t="s">
        <v>2667</v>
      </c>
      <c r="AI394" s="174" t="s">
        <v>2668</v>
      </c>
      <c r="AJ394" s="176" t="s">
        <v>2672</v>
      </c>
    </row>
    <row r="395" spans="1:36" ht="315">
      <c r="A395" s="174" t="s">
        <v>433</v>
      </c>
      <c r="B395" s="174" t="s">
        <v>1407</v>
      </c>
      <c r="C395" s="174">
        <v>615211</v>
      </c>
      <c r="D395" s="174" t="s">
        <v>1408</v>
      </c>
      <c r="E395" s="174" t="s">
        <v>617</v>
      </c>
      <c r="F395" s="174" t="s">
        <v>496</v>
      </c>
      <c r="G395" s="174" t="s">
        <v>303</v>
      </c>
      <c r="H395" s="175">
        <v>45938.633333333331</v>
      </c>
      <c r="I395" s="174" t="s">
        <v>453</v>
      </c>
      <c r="J395" s="174" t="s">
        <v>475</v>
      </c>
      <c r="K395" s="174" t="s">
        <v>440</v>
      </c>
      <c r="L395" s="174" t="s">
        <v>445</v>
      </c>
      <c r="M395" s="174" t="s">
        <v>504</v>
      </c>
      <c r="N395" s="174" t="s">
        <v>460</v>
      </c>
      <c r="O395" s="174" t="s">
        <v>672</v>
      </c>
      <c r="P395" s="174" t="s">
        <v>1381</v>
      </c>
      <c r="AF395" s="174" t="s">
        <v>2670</v>
      </c>
      <c r="AG395" s="174" t="s">
        <v>2671</v>
      </c>
      <c r="AH395" s="174" t="s">
        <v>2667</v>
      </c>
      <c r="AI395" s="174" t="s">
        <v>2668</v>
      </c>
      <c r="AJ395" s="176" t="s">
        <v>2672</v>
      </c>
    </row>
    <row r="396" spans="1:36" ht="315">
      <c r="A396" s="174" t="s">
        <v>433</v>
      </c>
      <c r="B396" s="174" t="s">
        <v>1409</v>
      </c>
      <c r="C396" s="174">
        <v>615192</v>
      </c>
      <c r="D396" s="174" t="s">
        <v>1410</v>
      </c>
      <c r="E396" s="174" t="s">
        <v>466</v>
      </c>
      <c r="F396" s="174" t="s">
        <v>452</v>
      </c>
      <c r="G396" s="174" t="s">
        <v>124</v>
      </c>
      <c r="H396" s="175">
        <v>45938.632638888892</v>
      </c>
      <c r="I396" s="174" t="s">
        <v>482</v>
      </c>
      <c r="J396" s="174" t="s">
        <v>475</v>
      </c>
      <c r="K396" s="174" t="s">
        <v>440</v>
      </c>
      <c r="L396" s="174" t="s">
        <v>1381</v>
      </c>
      <c r="AF396" s="174" t="s">
        <v>2670</v>
      </c>
      <c r="AG396" s="174" t="s">
        <v>2671</v>
      </c>
      <c r="AH396" s="174" t="s">
        <v>2667</v>
      </c>
      <c r="AI396" s="174" t="s">
        <v>2668</v>
      </c>
      <c r="AJ396" s="176" t="s">
        <v>2672</v>
      </c>
    </row>
    <row r="397" spans="1:36" ht="315">
      <c r="A397" s="174" t="s">
        <v>433</v>
      </c>
      <c r="B397" s="174" t="s">
        <v>1411</v>
      </c>
      <c r="C397" s="174">
        <v>615186</v>
      </c>
      <c r="D397" s="174" t="s">
        <v>1412</v>
      </c>
      <c r="E397" s="174" t="s">
        <v>1413</v>
      </c>
      <c r="F397" s="174" t="s">
        <v>452</v>
      </c>
      <c r="G397" s="174" t="s">
        <v>304</v>
      </c>
      <c r="H397" s="175">
        <v>45938.622916666667</v>
      </c>
      <c r="I397" s="174" t="s">
        <v>491</v>
      </c>
      <c r="J397" s="174" t="s">
        <v>475</v>
      </c>
      <c r="K397" s="174" t="s">
        <v>440</v>
      </c>
      <c r="L397" s="174" t="s">
        <v>1041</v>
      </c>
      <c r="M397" s="174" t="s">
        <v>1201</v>
      </c>
      <c r="N397" s="174" t="s">
        <v>485</v>
      </c>
      <c r="O397" s="174" t="s">
        <v>1405</v>
      </c>
      <c r="P397" s="174" t="s">
        <v>1221</v>
      </c>
      <c r="Q397" s="174" t="s">
        <v>1414</v>
      </c>
      <c r="R397" s="174" t="s">
        <v>1406</v>
      </c>
      <c r="S397" s="174" t="s">
        <v>1415</v>
      </c>
      <c r="T397" s="174" t="s">
        <v>1381</v>
      </c>
      <c r="AF397" s="174" t="s">
        <v>2670</v>
      </c>
      <c r="AG397" s="174" t="s">
        <v>2671</v>
      </c>
      <c r="AH397" s="174" t="s">
        <v>2667</v>
      </c>
      <c r="AI397" s="174" t="s">
        <v>2668</v>
      </c>
      <c r="AJ397" s="176" t="s">
        <v>2672</v>
      </c>
    </row>
    <row r="398" spans="1:36" ht="315">
      <c r="A398" s="174" t="s">
        <v>433</v>
      </c>
      <c r="B398" s="174" t="s">
        <v>1416</v>
      </c>
      <c r="C398" s="174">
        <v>615093</v>
      </c>
      <c r="D398" s="174" t="s">
        <v>1417</v>
      </c>
      <c r="E398" s="174" t="s">
        <v>480</v>
      </c>
      <c r="F398" s="174" t="s">
        <v>496</v>
      </c>
      <c r="G398" s="174" t="s">
        <v>302</v>
      </c>
      <c r="H398" s="175">
        <v>45938.606944444444</v>
      </c>
      <c r="I398" s="174" t="s">
        <v>453</v>
      </c>
      <c r="J398" s="174" t="s">
        <v>475</v>
      </c>
      <c r="K398" s="174" t="s">
        <v>440</v>
      </c>
      <c r="L398" s="174" t="s">
        <v>1041</v>
      </c>
      <c r="M398" s="174" t="s">
        <v>485</v>
      </c>
      <c r="N398" s="174" t="s">
        <v>460</v>
      </c>
      <c r="O398" s="174" t="s">
        <v>493</v>
      </c>
      <c r="P398" s="174" t="s">
        <v>1381</v>
      </c>
      <c r="AF398" s="174" t="s">
        <v>2670</v>
      </c>
      <c r="AG398" s="174" t="s">
        <v>2671</v>
      </c>
      <c r="AH398" s="174" t="s">
        <v>2667</v>
      </c>
      <c r="AI398" s="174" t="s">
        <v>2668</v>
      </c>
      <c r="AJ398" s="176" t="s">
        <v>2672</v>
      </c>
    </row>
    <row r="399" spans="1:36" ht="315">
      <c r="A399" s="174" t="s">
        <v>433</v>
      </c>
      <c r="B399" s="174" t="s">
        <v>1418</v>
      </c>
      <c r="C399" s="174">
        <v>614556</v>
      </c>
      <c r="D399" s="174" t="s">
        <v>1419</v>
      </c>
      <c r="E399" s="174" t="s">
        <v>519</v>
      </c>
      <c r="F399" s="174" t="s">
        <v>519</v>
      </c>
      <c r="G399" s="174" t="s">
        <v>304</v>
      </c>
      <c r="H399" s="175">
        <v>45937.934027777781</v>
      </c>
      <c r="I399" s="174" t="s">
        <v>453</v>
      </c>
      <c r="J399" s="174" t="s">
        <v>678</v>
      </c>
      <c r="K399" s="174" t="s">
        <v>440</v>
      </c>
      <c r="L399" s="174" t="s">
        <v>441</v>
      </c>
      <c r="M399" s="174" t="s">
        <v>442</v>
      </c>
      <c r="N399" s="174" t="s">
        <v>929</v>
      </c>
      <c r="O399" s="174" t="s">
        <v>1420</v>
      </c>
      <c r="P399" s="174" t="s">
        <v>1336</v>
      </c>
      <c r="Q399" s="174" t="s">
        <v>1230</v>
      </c>
      <c r="R399" s="174" t="s">
        <v>1225</v>
      </c>
      <c r="S399" s="174" t="s">
        <v>763</v>
      </c>
      <c r="T399" s="174" t="s">
        <v>1227</v>
      </c>
      <c r="U399" s="174" t="s">
        <v>1421</v>
      </c>
      <c r="AF399" s="174" t="s">
        <v>2670</v>
      </c>
      <c r="AG399" s="174" t="s">
        <v>2671</v>
      </c>
      <c r="AH399" s="174" t="s">
        <v>2667</v>
      </c>
      <c r="AI399" s="174" t="s">
        <v>2668</v>
      </c>
      <c r="AJ399" s="176" t="s">
        <v>2672</v>
      </c>
    </row>
    <row r="400" spans="1:36" ht="315">
      <c r="A400" s="174" t="s">
        <v>433</v>
      </c>
      <c r="B400" s="174" t="s">
        <v>1422</v>
      </c>
      <c r="C400" s="174">
        <v>614476</v>
      </c>
      <c r="D400" s="174" t="s">
        <v>1423</v>
      </c>
      <c r="E400" s="174" t="s">
        <v>736</v>
      </c>
      <c r="F400" s="174" t="s">
        <v>436</v>
      </c>
      <c r="G400" s="174" t="s">
        <v>124</v>
      </c>
      <c r="H400" s="175">
        <v>45937.906944444447</v>
      </c>
      <c r="I400" s="174" t="s">
        <v>482</v>
      </c>
      <c r="J400" s="174" t="s">
        <v>475</v>
      </c>
      <c r="K400" s="174" t="s">
        <v>440</v>
      </c>
      <c r="L400" s="174" t="s">
        <v>441</v>
      </c>
      <c r="M400" s="174" t="s">
        <v>442</v>
      </c>
      <c r="N400" s="174" t="s">
        <v>1424</v>
      </c>
      <c r="O400" s="174" t="s">
        <v>1207</v>
      </c>
      <c r="P400" s="174" t="s">
        <v>1227</v>
      </c>
      <c r="AF400" s="174" t="s">
        <v>2670</v>
      </c>
      <c r="AG400" s="174" t="s">
        <v>2671</v>
      </c>
      <c r="AH400" s="174" t="s">
        <v>2667</v>
      </c>
      <c r="AI400" s="174" t="s">
        <v>2668</v>
      </c>
      <c r="AJ400" s="176" t="s">
        <v>2672</v>
      </c>
    </row>
    <row r="401" spans="1:36" ht="315">
      <c r="A401" s="174" t="s">
        <v>433</v>
      </c>
      <c r="B401" s="174" t="s">
        <v>1425</v>
      </c>
      <c r="C401" s="174">
        <v>614472</v>
      </c>
      <c r="D401" s="174" t="s">
        <v>1145</v>
      </c>
      <c r="E401" s="174" t="s">
        <v>736</v>
      </c>
      <c r="F401" s="174" t="s">
        <v>481</v>
      </c>
      <c r="G401" s="174" t="s">
        <v>124</v>
      </c>
      <c r="H401" s="175">
        <v>45937.820138888892</v>
      </c>
      <c r="I401" s="174" t="s">
        <v>482</v>
      </c>
      <c r="J401" s="174" t="s">
        <v>475</v>
      </c>
      <c r="K401" s="174" t="s">
        <v>440</v>
      </c>
      <c r="L401" s="174" t="s">
        <v>441</v>
      </c>
      <c r="M401" s="174" t="s">
        <v>442</v>
      </c>
      <c r="N401" s="174" t="s">
        <v>1424</v>
      </c>
      <c r="O401" s="174" t="s">
        <v>1207</v>
      </c>
      <c r="P401" s="174" t="s">
        <v>1227</v>
      </c>
      <c r="AF401" s="174" t="s">
        <v>2670</v>
      </c>
      <c r="AG401" s="174" t="s">
        <v>2671</v>
      </c>
      <c r="AH401" s="174" t="s">
        <v>2667</v>
      </c>
      <c r="AI401" s="174" t="s">
        <v>2668</v>
      </c>
      <c r="AJ401" s="176" t="s">
        <v>2672</v>
      </c>
    </row>
    <row r="402" spans="1:36" ht="315">
      <c r="A402" s="174" t="s">
        <v>433</v>
      </c>
      <c r="B402" s="174" t="s">
        <v>1426</v>
      </c>
      <c r="C402" s="174">
        <v>614471</v>
      </c>
      <c r="D402" s="174" t="s">
        <v>1427</v>
      </c>
      <c r="E402" s="174" t="s">
        <v>1128</v>
      </c>
      <c r="F402" s="174" t="s">
        <v>436</v>
      </c>
      <c r="G402" s="174" t="s">
        <v>303</v>
      </c>
      <c r="H402" s="175">
        <v>45937.820138888892</v>
      </c>
      <c r="I402" s="174" t="s">
        <v>491</v>
      </c>
      <c r="J402" s="174" t="s">
        <v>475</v>
      </c>
      <c r="K402" s="174" t="s">
        <v>440</v>
      </c>
      <c r="L402" s="174" t="s">
        <v>441</v>
      </c>
      <c r="M402" s="174" t="s">
        <v>442</v>
      </c>
      <c r="N402" s="174" t="s">
        <v>1424</v>
      </c>
      <c r="O402" s="174" t="s">
        <v>1428</v>
      </c>
      <c r="P402" s="174" t="s">
        <v>1219</v>
      </c>
      <c r="Q402" s="174" t="s">
        <v>1429</v>
      </c>
      <c r="R402" s="174" t="s">
        <v>1221</v>
      </c>
      <c r="S402" s="174" t="s">
        <v>1222</v>
      </c>
      <c r="T402" s="174" t="s">
        <v>1027</v>
      </c>
      <c r="U402" s="174" t="s">
        <v>1227</v>
      </c>
      <c r="V402" s="174" t="s">
        <v>1430</v>
      </c>
      <c r="AF402" s="174" t="s">
        <v>2670</v>
      </c>
      <c r="AG402" s="174" t="s">
        <v>2671</v>
      </c>
      <c r="AH402" s="174" t="s">
        <v>2667</v>
      </c>
      <c r="AI402" s="174" t="s">
        <v>2668</v>
      </c>
      <c r="AJ402" s="176" t="s">
        <v>2672</v>
      </c>
    </row>
    <row r="403" spans="1:36" ht="315">
      <c r="A403" s="174" t="s">
        <v>433</v>
      </c>
      <c r="B403" s="174" t="s">
        <v>1431</v>
      </c>
      <c r="C403" s="174">
        <v>614552</v>
      </c>
      <c r="D403" s="174" t="s">
        <v>1143</v>
      </c>
      <c r="E403" s="174" t="s">
        <v>467</v>
      </c>
      <c r="F403" s="174" t="s">
        <v>467</v>
      </c>
      <c r="G403" s="174" t="s">
        <v>304</v>
      </c>
      <c r="H403" s="175">
        <v>45937.790277777778</v>
      </c>
      <c r="I403" s="174" t="s">
        <v>453</v>
      </c>
      <c r="J403" s="174" t="s">
        <v>475</v>
      </c>
      <c r="K403" s="174" t="s">
        <v>440</v>
      </c>
      <c r="L403" s="174" t="s">
        <v>441</v>
      </c>
      <c r="M403" s="174" t="s">
        <v>1041</v>
      </c>
      <c r="N403" s="174" t="s">
        <v>442</v>
      </c>
      <c r="O403" s="174" t="s">
        <v>1420</v>
      </c>
      <c r="P403" s="174" t="s">
        <v>1219</v>
      </c>
      <c r="Q403" s="174" t="s">
        <v>485</v>
      </c>
      <c r="R403" s="174" t="s">
        <v>634</v>
      </c>
      <c r="S403" s="174" t="s">
        <v>1221</v>
      </c>
      <c r="T403" s="174" t="s">
        <v>1432</v>
      </c>
      <c r="U403" s="174" t="s">
        <v>1227</v>
      </c>
      <c r="V403" s="174" t="s">
        <v>1301</v>
      </c>
      <c r="W403" s="174" t="s">
        <v>963</v>
      </c>
      <c r="AF403" s="174" t="s">
        <v>2670</v>
      </c>
      <c r="AG403" s="174" t="s">
        <v>2671</v>
      </c>
      <c r="AH403" s="174" t="s">
        <v>2667</v>
      </c>
      <c r="AI403" s="174" t="s">
        <v>2668</v>
      </c>
      <c r="AJ403" s="176" t="s">
        <v>2672</v>
      </c>
    </row>
    <row r="404" spans="1:36" ht="315">
      <c r="A404" s="174" t="s">
        <v>433</v>
      </c>
      <c r="B404" s="174" t="s">
        <v>1433</v>
      </c>
      <c r="C404" s="174">
        <v>614468</v>
      </c>
      <c r="D404" s="174" t="s">
        <v>1434</v>
      </c>
      <c r="E404" s="174" t="s">
        <v>1311</v>
      </c>
      <c r="F404" s="174" t="s">
        <v>508</v>
      </c>
      <c r="G404" s="174" t="s">
        <v>303</v>
      </c>
      <c r="H404" s="175">
        <v>45937.765972222223</v>
      </c>
      <c r="I404" s="174" t="s">
        <v>491</v>
      </c>
      <c r="J404" s="174" t="s">
        <v>475</v>
      </c>
      <c r="K404" s="174" t="s">
        <v>726</v>
      </c>
      <c r="L404" s="174" t="s">
        <v>441</v>
      </c>
      <c r="M404" s="174" t="s">
        <v>442</v>
      </c>
      <c r="N404" s="174" t="s">
        <v>1424</v>
      </c>
      <c r="O404" s="174" t="s">
        <v>1435</v>
      </c>
      <c r="P404" s="174" t="s">
        <v>715</v>
      </c>
      <c r="Q404" s="174" t="s">
        <v>1027</v>
      </c>
      <c r="R404" s="174" t="s">
        <v>1227</v>
      </c>
      <c r="S404" s="174" t="s">
        <v>1436</v>
      </c>
      <c r="AF404" s="174" t="s">
        <v>2670</v>
      </c>
      <c r="AG404" s="174" t="s">
        <v>2671</v>
      </c>
      <c r="AH404" s="174" t="s">
        <v>2667</v>
      </c>
      <c r="AI404" s="174" t="s">
        <v>2668</v>
      </c>
      <c r="AJ404" s="176" t="s">
        <v>2672</v>
      </c>
    </row>
    <row r="405" spans="1:36" ht="315">
      <c r="A405" s="174" t="s">
        <v>433</v>
      </c>
      <c r="B405" s="174" t="s">
        <v>1437</v>
      </c>
      <c r="C405" s="174">
        <v>614510</v>
      </c>
      <c r="D405" s="174" t="s">
        <v>1438</v>
      </c>
      <c r="E405" s="174" t="s">
        <v>602</v>
      </c>
      <c r="F405" s="174" t="s">
        <v>474</v>
      </c>
      <c r="G405" s="174" t="s">
        <v>124</v>
      </c>
      <c r="H405" s="175">
        <v>45937.745833333334</v>
      </c>
      <c r="I405" s="174" t="s">
        <v>482</v>
      </c>
      <c r="J405" s="174" t="s">
        <v>475</v>
      </c>
      <c r="K405" s="174" t="s">
        <v>440</v>
      </c>
      <c r="L405" s="174" t="s">
        <v>1381</v>
      </c>
      <c r="AF405" s="174" t="s">
        <v>2670</v>
      </c>
      <c r="AG405" s="174" t="s">
        <v>2671</v>
      </c>
      <c r="AH405" s="174" t="s">
        <v>2667</v>
      </c>
      <c r="AI405" s="174" t="s">
        <v>2668</v>
      </c>
      <c r="AJ405" s="176" t="s">
        <v>2672</v>
      </c>
    </row>
    <row r="406" spans="1:36" ht="315">
      <c r="A406" s="174" t="s">
        <v>433</v>
      </c>
      <c r="B406" s="174" t="s">
        <v>1439</v>
      </c>
      <c r="C406" s="174">
        <v>614464</v>
      </c>
      <c r="D406" s="174" t="s">
        <v>582</v>
      </c>
      <c r="E406" s="174" t="s">
        <v>1440</v>
      </c>
      <c r="F406" s="174" t="s">
        <v>436</v>
      </c>
      <c r="G406" s="174" t="s">
        <v>300</v>
      </c>
      <c r="H406" s="175">
        <v>45937.729166666664</v>
      </c>
      <c r="I406" s="174" t="s">
        <v>437</v>
      </c>
      <c r="J406" s="174" t="s">
        <v>475</v>
      </c>
      <c r="K406" s="174" t="s">
        <v>440</v>
      </c>
      <c r="L406" s="174" t="s">
        <v>441</v>
      </c>
      <c r="M406" s="174" t="s">
        <v>442</v>
      </c>
      <c r="N406" s="174" t="s">
        <v>1424</v>
      </c>
      <c r="O406" s="174" t="s">
        <v>1428</v>
      </c>
      <c r="P406" s="174" t="s">
        <v>1058</v>
      </c>
      <c r="Q406" s="174" t="s">
        <v>460</v>
      </c>
      <c r="R406" s="174" t="s">
        <v>1429</v>
      </c>
      <c r="S406" s="174" t="s">
        <v>1227</v>
      </c>
      <c r="T406" s="174" t="s">
        <v>529</v>
      </c>
      <c r="AF406" s="174" t="s">
        <v>2670</v>
      </c>
      <c r="AG406" s="174" t="s">
        <v>2671</v>
      </c>
      <c r="AH406" s="174" t="s">
        <v>2667</v>
      </c>
      <c r="AI406" s="174" t="s">
        <v>2668</v>
      </c>
      <c r="AJ406" s="176" t="s">
        <v>2672</v>
      </c>
    </row>
    <row r="407" spans="1:36" ht="315">
      <c r="A407" s="174" t="s">
        <v>433</v>
      </c>
      <c r="B407" s="174" t="s">
        <v>1441</v>
      </c>
      <c r="C407" s="174">
        <v>614461</v>
      </c>
      <c r="D407" s="174" t="s">
        <v>850</v>
      </c>
      <c r="E407" s="174" t="s">
        <v>736</v>
      </c>
      <c r="F407" s="174" t="s">
        <v>436</v>
      </c>
      <c r="G407" s="174" t="s">
        <v>124</v>
      </c>
      <c r="H407" s="175">
        <v>45937.7</v>
      </c>
      <c r="I407" s="174" t="s">
        <v>482</v>
      </c>
      <c r="J407" s="174" t="s">
        <v>475</v>
      </c>
      <c r="K407" s="174" t="s">
        <v>440</v>
      </c>
      <c r="L407" s="174" t="s">
        <v>441</v>
      </c>
      <c r="M407" s="174" t="s">
        <v>442</v>
      </c>
      <c r="N407" s="174" t="s">
        <v>1424</v>
      </c>
      <c r="O407" s="174" t="s">
        <v>1219</v>
      </c>
      <c r="P407" s="174" t="s">
        <v>1221</v>
      </c>
      <c r="Q407" s="174" t="s">
        <v>1222</v>
      </c>
      <c r="R407" s="174" t="s">
        <v>1227</v>
      </c>
      <c r="AF407" s="174" t="s">
        <v>2670</v>
      </c>
      <c r="AG407" s="174" t="s">
        <v>2671</v>
      </c>
      <c r="AH407" s="174" t="s">
        <v>2667</v>
      </c>
      <c r="AI407" s="174" t="s">
        <v>2668</v>
      </c>
      <c r="AJ407" s="176" t="s">
        <v>2672</v>
      </c>
    </row>
    <row r="408" spans="1:36" ht="315">
      <c r="A408" s="174" t="s">
        <v>433</v>
      </c>
      <c r="B408" s="174" t="s">
        <v>1442</v>
      </c>
      <c r="C408" s="174">
        <v>614425</v>
      </c>
      <c r="D408" s="174" t="s">
        <v>1443</v>
      </c>
      <c r="E408" s="174" t="s">
        <v>736</v>
      </c>
      <c r="F408" s="174" t="s">
        <v>503</v>
      </c>
      <c r="G408" s="174" t="s">
        <v>124</v>
      </c>
      <c r="H408" s="175">
        <v>45937.681250000001</v>
      </c>
      <c r="I408" s="174" t="s">
        <v>453</v>
      </c>
      <c r="J408" s="174" t="s">
        <v>678</v>
      </c>
      <c r="K408" s="174" t="s">
        <v>726</v>
      </c>
      <c r="L408" s="174" t="s">
        <v>441</v>
      </c>
      <c r="M408" s="174" t="s">
        <v>442</v>
      </c>
      <c r="N408" s="174" t="s">
        <v>1424</v>
      </c>
      <c r="O408" s="174" t="s">
        <v>1219</v>
      </c>
      <c r="P408" s="174" t="s">
        <v>1221</v>
      </c>
      <c r="Q408" s="174" t="s">
        <v>1222</v>
      </c>
      <c r="R408" s="174" t="s">
        <v>1227</v>
      </c>
      <c r="AF408" s="174" t="s">
        <v>2670</v>
      </c>
      <c r="AG408" s="174" t="s">
        <v>2671</v>
      </c>
      <c r="AH408" s="174" t="s">
        <v>2667</v>
      </c>
      <c r="AI408" s="174" t="s">
        <v>2668</v>
      </c>
      <c r="AJ408" s="176" t="s">
        <v>2672</v>
      </c>
    </row>
    <row r="409" spans="1:36" ht="315">
      <c r="A409" s="174" t="s">
        <v>433</v>
      </c>
      <c r="B409" s="174" t="s">
        <v>1444</v>
      </c>
      <c r="C409" s="174">
        <v>614362</v>
      </c>
      <c r="D409" s="174" t="s">
        <v>1141</v>
      </c>
      <c r="E409" s="174" t="s">
        <v>467</v>
      </c>
      <c r="F409" s="174" t="s">
        <v>467</v>
      </c>
      <c r="G409" s="174" t="s">
        <v>304</v>
      </c>
      <c r="H409" s="175">
        <v>45937.657638888886</v>
      </c>
      <c r="I409" s="174" t="s">
        <v>491</v>
      </c>
      <c r="J409" s="174" t="s">
        <v>475</v>
      </c>
      <c r="K409" s="174" t="s">
        <v>440</v>
      </c>
      <c r="L409" s="174" t="s">
        <v>441</v>
      </c>
      <c r="M409" s="174" t="s">
        <v>1041</v>
      </c>
      <c r="N409" s="174" t="s">
        <v>442</v>
      </c>
      <c r="O409" s="174" t="s">
        <v>1424</v>
      </c>
      <c r="P409" s="174" t="s">
        <v>1428</v>
      </c>
      <c r="Q409" s="174" t="s">
        <v>1207</v>
      </c>
      <c r="R409" s="174" t="s">
        <v>460</v>
      </c>
      <c r="S409" s="174" t="s">
        <v>1429</v>
      </c>
      <c r="T409" s="174" t="s">
        <v>763</v>
      </c>
      <c r="U409" s="174" t="s">
        <v>1027</v>
      </c>
      <c r="V409" s="174" t="s">
        <v>1227</v>
      </c>
      <c r="W409" s="174" t="s">
        <v>963</v>
      </c>
      <c r="AF409" s="174" t="s">
        <v>2670</v>
      </c>
      <c r="AG409" s="174" t="s">
        <v>2671</v>
      </c>
      <c r="AH409" s="174" t="s">
        <v>2667</v>
      </c>
      <c r="AI409" s="174" t="s">
        <v>2668</v>
      </c>
      <c r="AJ409" s="176" t="s">
        <v>2672</v>
      </c>
    </row>
    <row r="410" spans="1:36" ht="315">
      <c r="A410" s="174" t="s">
        <v>433</v>
      </c>
      <c r="B410" s="174" t="s">
        <v>1445</v>
      </c>
      <c r="C410" s="174">
        <v>613752</v>
      </c>
      <c r="D410" s="174" t="s">
        <v>1446</v>
      </c>
      <c r="E410" s="174" t="s">
        <v>474</v>
      </c>
      <c r="F410" s="174" t="s">
        <v>474</v>
      </c>
      <c r="G410" s="174" t="s">
        <v>304</v>
      </c>
      <c r="H410" s="175">
        <v>45936.75</v>
      </c>
      <c r="I410" s="174" t="s">
        <v>491</v>
      </c>
      <c r="J410" s="174" t="s">
        <v>475</v>
      </c>
      <c r="K410" s="174" t="s">
        <v>440</v>
      </c>
      <c r="L410" s="174" t="s">
        <v>1041</v>
      </c>
      <c r="M410" s="174" t="s">
        <v>1201</v>
      </c>
      <c r="N410" s="174" t="s">
        <v>485</v>
      </c>
      <c r="O410" s="174" t="s">
        <v>1393</v>
      </c>
      <c r="P410" s="174" t="s">
        <v>1221</v>
      </c>
      <c r="Q410" s="174" t="s">
        <v>1447</v>
      </c>
      <c r="R410" s="174" t="s">
        <v>1388</v>
      </c>
      <c r="S410" s="174" t="s">
        <v>1381</v>
      </c>
      <c r="AF410" s="174" t="s">
        <v>2670</v>
      </c>
      <c r="AG410" s="174" t="s">
        <v>2671</v>
      </c>
      <c r="AH410" s="174" t="s">
        <v>2667</v>
      </c>
      <c r="AI410" s="174" t="s">
        <v>2668</v>
      </c>
      <c r="AJ410" s="176" t="s">
        <v>2672</v>
      </c>
    </row>
    <row r="411" spans="1:36" ht="315">
      <c r="A411" s="174" t="s">
        <v>433</v>
      </c>
      <c r="B411" s="174" t="s">
        <v>1448</v>
      </c>
      <c r="C411" s="174">
        <v>613750</v>
      </c>
      <c r="D411" s="174" t="s">
        <v>1449</v>
      </c>
      <c r="E411" s="174" t="s">
        <v>474</v>
      </c>
      <c r="F411" s="174" t="s">
        <v>474</v>
      </c>
      <c r="G411" s="174" t="s">
        <v>304</v>
      </c>
      <c r="H411" s="175">
        <v>45936.727777777778</v>
      </c>
      <c r="I411" s="174" t="s">
        <v>453</v>
      </c>
      <c r="J411" s="174" t="s">
        <v>475</v>
      </c>
      <c r="K411" s="174" t="s">
        <v>440</v>
      </c>
      <c r="L411" s="174" t="s">
        <v>1010</v>
      </c>
      <c r="M411" s="174" t="s">
        <v>460</v>
      </c>
      <c r="N411" s="174" t="s">
        <v>499</v>
      </c>
      <c r="O411" s="174" t="s">
        <v>1381</v>
      </c>
      <c r="P411" s="174" t="s">
        <v>529</v>
      </c>
      <c r="AF411" s="174" t="s">
        <v>2670</v>
      </c>
      <c r="AG411" s="174" t="s">
        <v>2671</v>
      </c>
      <c r="AH411" s="174" t="s">
        <v>2667</v>
      </c>
      <c r="AI411" s="174" t="s">
        <v>2668</v>
      </c>
      <c r="AJ411" s="176" t="s">
        <v>2672</v>
      </c>
    </row>
    <row r="412" spans="1:36" ht="315">
      <c r="A412" s="174" t="s">
        <v>433</v>
      </c>
      <c r="B412" s="174" t="s">
        <v>1450</v>
      </c>
      <c r="C412" s="174">
        <v>614299</v>
      </c>
      <c r="D412" s="174" t="s">
        <v>1392</v>
      </c>
      <c r="E412" s="174" t="s">
        <v>736</v>
      </c>
      <c r="F412" s="174" t="s">
        <v>525</v>
      </c>
      <c r="G412" s="174" t="s">
        <v>124</v>
      </c>
      <c r="H412" s="175">
        <v>45937.620138888888</v>
      </c>
      <c r="I412" s="174" t="s">
        <v>453</v>
      </c>
      <c r="J412" s="174" t="s">
        <v>475</v>
      </c>
      <c r="K412" s="174" t="s">
        <v>726</v>
      </c>
      <c r="L412" s="174" t="s">
        <v>441</v>
      </c>
      <c r="M412" s="174" t="s">
        <v>442</v>
      </c>
      <c r="N412" s="174" t="s">
        <v>1424</v>
      </c>
      <c r="O412" s="174" t="s">
        <v>1238</v>
      </c>
      <c r="P412" s="174" t="s">
        <v>1227</v>
      </c>
      <c r="AF412" s="174" t="s">
        <v>2670</v>
      </c>
      <c r="AG412" s="174" t="s">
        <v>2671</v>
      </c>
      <c r="AH412" s="174" t="s">
        <v>2667</v>
      </c>
      <c r="AI412" s="174" t="s">
        <v>2668</v>
      </c>
      <c r="AJ412" s="176" t="s">
        <v>2672</v>
      </c>
    </row>
    <row r="413" spans="1:36" ht="315">
      <c r="A413" s="174" t="s">
        <v>433</v>
      </c>
      <c r="B413" s="174" t="s">
        <v>1451</v>
      </c>
      <c r="C413" s="174">
        <v>614089</v>
      </c>
      <c r="D413" s="174" t="s">
        <v>1205</v>
      </c>
      <c r="E413" s="174" t="s">
        <v>1128</v>
      </c>
      <c r="F413" s="174" t="s">
        <v>467</v>
      </c>
      <c r="G413" s="174" t="s">
        <v>303</v>
      </c>
      <c r="H413" s="175">
        <v>45937.552777777775</v>
      </c>
      <c r="I413" s="174" t="s">
        <v>491</v>
      </c>
      <c r="J413" s="174" t="s">
        <v>475</v>
      </c>
      <c r="K413" s="174" t="s">
        <v>440</v>
      </c>
      <c r="L413" s="174" t="s">
        <v>1206</v>
      </c>
      <c r="M413" s="174" t="s">
        <v>441</v>
      </c>
      <c r="N413" s="174" t="s">
        <v>442</v>
      </c>
      <c r="O413" s="174" t="s">
        <v>1452</v>
      </c>
      <c r="P413" s="174" t="s">
        <v>1424</v>
      </c>
      <c r="Q413" s="174" t="s">
        <v>1336</v>
      </c>
      <c r="R413" s="174" t="s">
        <v>1207</v>
      </c>
      <c r="S413" s="174" t="s">
        <v>460</v>
      </c>
      <c r="T413" s="174" t="s">
        <v>1225</v>
      </c>
      <c r="U413" s="174" t="s">
        <v>1453</v>
      </c>
      <c r="V413" s="174" t="s">
        <v>1027</v>
      </c>
      <c r="W413" s="174" t="s">
        <v>1227</v>
      </c>
      <c r="AF413" s="174" t="s">
        <v>2670</v>
      </c>
      <c r="AG413" s="174" t="s">
        <v>2671</v>
      </c>
      <c r="AH413" s="174" t="s">
        <v>2667</v>
      </c>
      <c r="AI413" s="174" t="s">
        <v>2668</v>
      </c>
      <c r="AJ413" s="176" t="s">
        <v>2672</v>
      </c>
    </row>
    <row r="414" spans="1:36" ht="315">
      <c r="A414" s="174" t="s">
        <v>433</v>
      </c>
      <c r="B414" s="174" t="s">
        <v>1454</v>
      </c>
      <c r="C414" s="174">
        <v>614071</v>
      </c>
      <c r="D414" s="174" t="s">
        <v>1397</v>
      </c>
      <c r="E414" s="174" t="s">
        <v>736</v>
      </c>
      <c r="F414" s="174" t="s">
        <v>549</v>
      </c>
      <c r="G414" s="174" t="s">
        <v>124</v>
      </c>
      <c r="H414" s="175">
        <v>45937.523611111108</v>
      </c>
      <c r="I414" s="174" t="s">
        <v>453</v>
      </c>
      <c r="J414" s="174" t="s">
        <v>475</v>
      </c>
      <c r="K414" s="174" t="s">
        <v>440</v>
      </c>
      <c r="L414" s="174" t="s">
        <v>441</v>
      </c>
      <c r="M414" s="174" t="s">
        <v>442</v>
      </c>
      <c r="N414" s="174" t="s">
        <v>1424</v>
      </c>
      <c r="O414" s="174" t="s">
        <v>1227</v>
      </c>
      <c r="AF414" s="174" t="s">
        <v>2670</v>
      </c>
      <c r="AG414" s="174" t="s">
        <v>2671</v>
      </c>
      <c r="AH414" s="174" t="s">
        <v>2667</v>
      </c>
      <c r="AI414" s="174" t="s">
        <v>2668</v>
      </c>
      <c r="AJ414" s="176" t="s">
        <v>2672</v>
      </c>
    </row>
    <row r="415" spans="1:36" ht="315">
      <c r="A415" s="174" t="s">
        <v>433</v>
      </c>
      <c r="B415" s="174" t="s">
        <v>1455</v>
      </c>
      <c r="C415" s="174">
        <v>614060</v>
      </c>
      <c r="D415" s="174" t="s">
        <v>1417</v>
      </c>
      <c r="E415" s="174" t="s">
        <v>736</v>
      </c>
      <c r="F415" s="174" t="s">
        <v>496</v>
      </c>
      <c r="G415" s="174" t="s">
        <v>124</v>
      </c>
      <c r="H415" s="175">
        <v>45937.503472222219</v>
      </c>
      <c r="I415" s="174" t="s">
        <v>453</v>
      </c>
      <c r="J415" s="174" t="s">
        <v>475</v>
      </c>
      <c r="K415" s="174" t="s">
        <v>726</v>
      </c>
      <c r="L415" s="174" t="s">
        <v>441</v>
      </c>
      <c r="M415" s="174" t="s">
        <v>442</v>
      </c>
      <c r="N415" s="174" t="s">
        <v>1424</v>
      </c>
      <c r="O415" s="174" t="s">
        <v>1207</v>
      </c>
      <c r="P415" s="174" t="s">
        <v>1227</v>
      </c>
      <c r="AF415" s="174" t="s">
        <v>2670</v>
      </c>
      <c r="AG415" s="174" t="s">
        <v>2671</v>
      </c>
      <c r="AH415" s="174" t="s">
        <v>2667</v>
      </c>
      <c r="AI415" s="174" t="s">
        <v>2668</v>
      </c>
      <c r="AJ415" s="176" t="s">
        <v>2672</v>
      </c>
    </row>
    <row r="416" spans="1:36" ht="315">
      <c r="A416" s="174" t="s">
        <v>433</v>
      </c>
      <c r="B416" s="174" t="s">
        <v>1456</v>
      </c>
      <c r="C416" s="174">
        <v>613746</v>
      </c>
      <c r="D416" s="174" t="s">
        <v>592</v>
      </c>
      <c r="E416" s="174" t="s">
        <v>474</v>
      </c>
      <c r="F416" s="174" t="s">
        <v>474</v>
      </c>
      <c r="G416" s="174" t="s">
        <v>304</v>
      </c>
      <c r="H416" s="175">
        <v>45936.70416666667</v>
      </c>
      <c r="I416" s="174" t="s">
        <v>453</v>
      </c>
      <c r="J416" s="174" t="s">
        <v>475</v>
      </c>
      <c r="K416" s="174" t="s">
        <v>440</v>
      </c>
      <c r="L416" s="174" t="s">
        <v>445</v>
      </c>
      <c r="M416" s="174" t="s">
        <v>504</v>
      </c>
      <c r="N416" s="174" t="s">
        <v>460</v>
      </c>
      <c r="O416" s="174" t="s">
        <v>715</v>
      </c>
      <c r="P416" s="174" t="s">
        <v>1381</v>
      </c>
      <c r="Q416" s="174" t="s">
        <v>1378</v>
      </c>
      <c r="R416" s="174" t="s">
        <v>1379</v>
      </c>
      <c r="AF416" s="174" t="s">
        <v>2670</v>
      </c>
      <c r="AG416" s="174" t="s">
        <v>2671</v>
      </c>
      <c r="AH416" s="174" t="s">
        <v>2667</v>
      </c>
      <c r="AI416" s="174" t="s">
        <v>2668</v>
      </c>
      <c r="AJ416" s="176" t="s">
        <v>2672</v>
      </c>
    </row>
    <row r="417" spans="1:36" ht="315">
      <c r="A417" s="174" t="s">
        <v>433</v>
      </c>
      <c r="B417" s="174" t="s">
        <v>1457</v>
      </c>
      <c r="C417" s="174">
        <v>612530</v>
      </c>
      <c r="D417" s="174" t="s">
        <v>1402</v>
      </c>
      <c r="E417" s="174" t="s">
        <v>736</v>
      </c>
      <c r="F417" s="174" t="s">
        <v>503</v>
      </c>
      <c r="G417" s="174" t="s">
        <v>303</v>
      </c>
      <c r="H417" s="175">
        <v>45933.854861111111</v>
      </c>
      <c r="I417" s="174" t="s">
        <v>453</v>
      </c>
      <c r="J417" s="174" t="s">
        <v>475</v>
      </c>
      <c r="K417" s="174" t="s">
        <v>726</v>
      </c>
      <c r="L417" s="174" t="s">
        <v>441</v>
      </c>
      <c r="M417" s="174" t="s">
        <v>442</v>
      </c>
      <c r="N417" s="174" t="s">
        <v>1424</v>
      </c>
      <c r="O417" s="174" t="s">
        <v>1435</v>
      </c>
      <c r="P417" s="174" t="s">
        <v>1207</v>
      </c>
      <c r="Q417" s="174" t="s">
        <v>715</v>
      </c>
      <c r="R417" s="174" t="s">
        <v>1227</v>
      </c>
      <c r="AF417" s="174" t="s">
        <v>2670</v>
      </c>
      <c r="AG417" s="174" t="s">
        <v>2671</v>
      </c>
      <c r="AH417" s="174" t="s">
        <v>2667</v>
      </c>
      <c r="AI417" s="174" t="s">
        <v>2668</v>
      </c>
      <c r="AJ417" s="176" t="s">
        <v>2672</v>
      </c>
    </row>
    <row r="418" spans="1:36" ht="315">
      <c r="A418" s="174" t="s">
        <v>433</v>
      </c>
      <c r="B418" s="174" t="s">
        <v>1458</v>
      </c>
      <c r="C418" s="174">
        <v>612451</v>
      </c>
      <c r="D418" s="174" t="s">
        <v>1385</v>
      </c>
      <c r="E418" s="174" t="s">
        <v>736</v>
      </c>
      <c r="F418" s="174" t="s">
        <v>467</v>
      </c>
      <c r="G418" s="174" t="s">
        <v>124</v>
      </c>
      <c r="H418" s="175">
        <v>45933.769444444442</v>
      </c>
      <c r="I418" s="174" t="s">
        <v>453</v>
      </c>
      <c r="J418" s="174" t="s">
        <v>475</v>
      </c>
      <c r="K418" s="174" t="s">
        <v>440</v>
      </c>
      <c r="L418" s="174" t="s">
        <v>441</v>
      </c>
      <c r="M418" s="174" t="s">
        <v>442</v>
      </c>
      <c r="N418" s="174" t="s">
        <v>1424</v>
      </c>
      <c r="O418" s="174" t="s">
        <v>1207</v>
      </c>
      <c r="P418" s="174" t="s">
        <v>1227</v>
      </c>
      <c r="AF418" s="174" t="s">
        <v>2670</v>
      </c>
      <c r="AG418" s="174" t="s">
        <v>2671</v>
      </c>
      <c r="AH418" s="174" t="s">
        <v>2667</v>
      </c>
      <c r="AI418" s="174" t="s">
        <v>2668</v>
      </c>
      <c r="AJ418" s="176" t="s">
        <v>2672</v>
      </c>
    </row>
    <row r="419" spans="1:36" ht="315">
      <c r="A419" s="174" t="s">
        <v>433</v>
      </c>
      <c r="B419" s="174" t="s">
        <v>1459</v>
      </c>
      <c r="C419" s="174">
        <v>612523</v>
      </c>
      <c r="D419" s="174" t="s">
        <v>1460</v>
      </c>
      <c r="E419" s="174" t="s">
        <v>736</v>
      </c>
      <c r="F419" s="174" t="s">
        <v>496</v>
      </c>
      <c r="G419" s="174" t="s">
        <v>124</v>
      </c>
      <c r="H419" s="175">
        <v>45933.695833333331</v>
      </c>
      <c r="I419" s="174" t="s">
        <v>453</v>
      </c>
      <c r="J419" s="174" t="s">
        <v>475</v>
      </c>
      <c r="K419" s="174" t="s">
        <v>917</v>
      </c>
      <c r="L419" s="174" t="s">
        <v>441</v>
      </c>
      <c r="M419" s="174" t="s">
        <v>442</v>
      </c>
      <c r="N419" s="174" t="s">
        <v>1424</v>
      </c>
      <c r="O419" s="174" t="s">
        <v>1207</v>
      </c>
      <c r="P419" s="174" t="s">
        <v>1227</v>
      </c>
      <c r="AF419" s="174" t="s">
        <v>2670</v>
      </c>
      <c r="AG419" s="174" t="s">
        <v>2671</v>
      </c>
      <c r="AH419" s="174" t="s">
        <v>2667</v>
      </c>
      <c r="AI419" s="174" t="s">
        <v>2668</v>
      </c>
      <c r="AJ419" s="176" t="s">
        <v>2672</v>
      </c>
    </row>
    <row r="420" spans="1:36" ht="315">
      <c r="A420" s="174" t="s">
        <v>433</v>
      </c>
      <c r="B420" s="174" t="s">
        <v>1461</v>
      </c>
      <c r="C420" s="174">
        <v>612418</v>
      </c>
      <c r="D420" s="174" t="s">
        <v>1462</v>
      </c>
      <c r="E420" s="174" t="s">
        <v>474</v>
      </c>
      <c r="F420" s="174" t="s">
        <v>474</v>
      </c>
      <c r="G420" s="174" t="s">
        <v>304</v>
      </c>
      <c r="H420" s="175">
        <v>45933.638194444444</v>
      </c>
      <c r="I420" s="174" t="s">
        <v>453</v>
      </c>
      <c r="J420" s="174" t="s">
        <v>475</v>
      </c>
      <c r="K420" s="174" t="s">
        <v>440</v>
      </c>
      <c r="L420" s="174" t="s">
        <v>1041</v>
      </c>
      <c r="M420" s="174" t="s">
        <v>485</v>
      </c>
      <c r="N420" s="174" t="s">
        <v>460</v>
      </c>
      <c r="O420" s="174" t="s">
        <v>1393</v>
      </c>
      <c r="P420" s="174" t="s">
        <v>1463</v>
      </c>
      <c r="Q420" s="174" t="s">
        <v>1381</v>
      </c>
      <c r="R420" s="174" t="s">
        <v>529</v>
      </c>
      <c r="AF420" s="174" t="s">
        <v>2670</v>
      </c>
      <c r="AG420" s="174" t="s">
        <v>2671</v>
      </c>
      <c r="AH420" s="174" t="s">
        <v>2667</v>
      </c>
      <c r="AI420" s="174" t="s">
        <v>2668</v>
      </c>
      <c r="AJ420" s="176" t="s">
        <v>2672</v>
      </c>
    </row>
    <row r="421" spans="1:36" ht="315">
      <c r="A421" s="174" t="s">
        <v>433</v>
      </c>
      <c r="B421" s="174" t="s">
        <v>1464</v>
      </c>
      <c r="C421" s="174">
        <v>612397</v>
      </c>
      <c r="D421" s="174" t="s">
        <v>1465</v>
      </c>
      <c r="E421" s="174" t="s">
        <v>602</v>
      </c>
      <c r="F421" s="174" t="s">
        <v>474</v>
      </c>
      <c r="G421" s="174" t="s">
        <v>124</v>
      </c>
      <c r="H421" s="175">
        <v>45933.613194444442</v>
      </c>
      <c r="I421" s="174" t="s">
        <v>453</v>
      </c>
      <c r="J421" s="174" t="s">
        <v>475</v>
      </c>
      <c r="K421" s="174" t="s">
        <v>440</v>
      </c>
      <c r="L421" s="174" t="s">
        <v>1381</v>
      </c>
      <c r="AF421" s="174" t="s">
        <v>2670</v>
      </c>
      <c r="AG421" s="174" t="s">
        <v>2671</v>
      </c>
      <c r="AH421" s="174" t="s">
        <v>2667</v>
      </c>
      <c r="AI421" s="174" t="s">
        <v>2668</v>
      </c>
      <c r="AJ421" s="176" t="s">
        <v>2672</v>
      </c>
    </row>
    <row r="422" spans="1:36" ht="315">
      <c r="A422" s="174" t="s">
        <v>433</v>
      </c>
      <c r="B422" s="174" t="s">
        <v>1466</v>
      </c>
      <c r="C422" s="174">
        <v>612268</v>
      </c>
      <c r="D422" s="174" t="s">
        <v>1467</v>
      </c>
      <c r="E422" s="174" t="s">
        <v>508</v>
      </c>
      <c r="F422" s="174" t="s">
        <v>508</v>
      </c>
      <c r="G422" s="174" t="s">
        <v>304</v>
      </c>
      <c r="H422" s="175">
        <v>45933.609722222223</v>
      </c>
      <c r="I422" s="174" t="s">
        <v>482</v>
      </c>
      <c r="J422" s="174" t="s">
        <v>475</v>
      </c>
      <c r="K422" s="174" t="s">
        <v>439</v>
      </c>
      <c r="L422" s="174" t="s">
        <v>440</v>
      </c>
      <c r="M422" s="174" t="s">
        <v>441</v>
      </c>
      <c r="N422" s="174" t="s">
        <v>1041</v>
      </c>
      <c r="O422" s="174" t="s">
        <v>442</v>
      </c>
      <c r="P422" s="174" t="s">
        <v>1424</v>
      </c>
      <c r="Q422" s="174" t="s">
        <v>1070</v>
      </c>
      <c r="R422" s="174" t="s">
        <v>1238</v>
      </c>
      <c r="S422" s="174" t="s">
        <v>521</v>
      </c>
      <c r="T422" s="174" t="s">
        <v>460</v>
      </c>
      <c r="U422" s="174" t="s">
        <v>763</v>
      </c>
      <c r="V422" s="174" t="s">
        <v>1227</v>
      </c>
      <c r="W422" s="174" t="s">
        <v>1363</v>
      </c>
      <c r="X422" s="174" t="s">
        <v>963</v>
      </c>
      <c r="AF422" s="174" t="s">
        <v>2670</v>
      </c>
      <c r="AG422" s="174" t="s">
        <v>2671</v>
      </c>
      <c r="AH422" s="174" t="s">
        <v>2667</v>
      </c>
      <c r="AI422" s="174" t="s">
        <v>2668</v>
      </c>
      <c r="AJ422" s="176" t="s">
        <v>2672</v>
      </c>
    </row>
    <row r="423" spans="1:36" ht="315">
      <c r="A423" s="174" t="s">
        <v>433</v>
      </c>
      <c r="B423" s="174" t="s">
        <v>1468</v>
      </c>
      <c r="C423" s="174">
        <v>611896</v>
      </c>
      <c r="D423" s="174" t="s">
        <v>1438</v>
      </c>
      <c r="E423" s="174" t="s">
        <v>736</v>
      </c>
      <c r="F423" s="174" t="s">
        <v>559</v>
      </c>
      <c r="G423" s="174" t="s">
        <v>124</v>
      </c>
      <c r="H423" s="175">
        <v>45933.363194444442</v>
      </c>
      <c r="I423" s="174" t="s">
        <v>482</v>
      </c>
      <c r="J423" s="174" t="s">
        <v>475</v>
      </c>
      <c r="K423" s="174" t="s">
        <v>726</v>
      </c>
      <c r="L423" s="174" t="s">
        <v>441</v>
      </c>
      <c r="M423" s="174" t="s">
        <v>442</v>
      </c>
      <c r="N423" s="174" t="s">
        <v>1469</v>
      </c>
      <c r="O423" s="174" t="s">
        <v>1227</v>
      </c>
      <c r="AF423" s="174" t="s">
        <v>2670</v>
      </c>
      <c r="AG423" s="174" t="s">
        <v>2671</v>
      </c>
      <c r="AH423" s="174" t="s">
        <v>2667</v>
      </c>
      <c r="AI423" s="174" t="s">
        <v>2668</v>
      </c>
      <c r="AJ423" s="176" t="s">
        <v>2672</v>
      </c>
    </row>
    <row r="424" spans="1:36" ht="315">
      <c r="A424" s="174" t="s">
        <v>433</v>
      </c>
      <c r="B424" s="174" t="s">
        <v>1470</v>
      </c>
      <c r="C424" s="174">
        <v>610969</v>
      </c>
      <c r="D424" s="174" t="s">
        <v>540</v>
      </c>
      <c r="E424" s="174" t="s">
        <v>474</v>
      </c>
      <c r="F424" s="174" t="s">
        <v>474</v>
      </c>
      <c r="G424" s="174" t="s">
        <v>301</v>
      </c>
      <c r="H424" s="175">
        <v>45931.751388888886</v>
      </c>
      <c r="I424" s="174" t="s">
        <v>482</v>
      </c>
      <c r="J424" s="174" t="s">
        <v>475</v>
      </c>
      <c r="K424" s="174" t="s">
        <v>737</v>
      </c>
      <c r="L424" s="174" t="s">
        <v>1041</v>
      </c>
      <c r="M424" s="174" t="s">
        <v>1201</v>
      </c>
      <c r="N424" s="174" t="s">
        <v>485</v>
      </c>
      <c r="O424" s="174" t="s">
        <v>460</v>
      </c>
      <c r="P424" s="174" t="s">
        <v>715</v>
      </c>
      <c r="Q424" s="174" t="s">
        <v>1381</v>
      </c>
      <c r="AF424" s="174" t="s">
        <v>2670</v>
      </c>
      <c r="AG424" s="174" t="s">
        <v>2671</v>
      </c>
      <c r="AH424" s="174" t="s">
        <v>2667</v>
      </c>
      <c r="AI424" s="174" t="s">
        <v>2668</v>
      </c>
      <c r="AJ424" s="176" t="s">
        <v>2672</v>
      </c>
    </row>
    <row r="425" spans="1:36" ht="315">
      <c r="A425" s="174" t="s">
        <v>433</v>
      </c>
      <c r="B425" s="174" t="s">
        <v>1471</v>
      </c>
      <c r="C425" s="174">
        <v>610968</v>
      </c>
      <c r="D425" s="174" t="s">
        <v>1472</v>
      </c>
      <c r="E425" s="174" t="s">
        <v>474</v>
      </c>
      <c r="F425" s="174" t="s">
        <v>474</v>
      </c>
      <c r="G425" s="174" t="s">
        <v>304</v>
      </c>
      <c r="H425" s="175">
        <v>45931.737500000003</v>
      </c>
      <c r="I425" s="174" t="s">
        <v>491</v>
      </c>
      <c r="J425" s="174" t="s">
        <v>475</v>
      </c>
      <c r="K425" s="174" t="s">
        <v>440</v>
      </c>
      <c r="L425" s="174" t="s">
        <v>1041</v>
      </c>
      <c r="M425" s="174" t="s">
        <v>1201</v>
      </c>
      <c r="N425" s="174" t="s">
        <v>485</v>
      </c>
      <c r="O425" s="174" t="s">
        <v>488</v>
      </c>
      <c r="P425" s="174" t="s">
        <v>1375</v>
      </c>
      <c r="Q425" s="174" t="s">
        <v>1381</v>
      </c>
      <c r="AF425" s="174" t="s">
        <v>2670</v>
      </c>
      <c r="AG425" s="174" t="s">
        <v>2671</v>
      </c>
      <c r="AH425" s="174" t="s">
        <v>2667</v>
      </c>
      <c r="AI425" s="174" t="s">
        <v>2668</v>
      </c>
      <c r="AJ425" s="176" t="s">
        <v>2672</v>
      </c>
    </row>
    <row r="426" spans="1:36" ht="315">
      <c r="A426" s="174" t="s">
        <v>433</v>
      </c>
      <c r="B426" s="174" t="s">
        <v>1473</v>
      </c>
      <c r="C426" s="174">
        <v>610328</v>
      </c>
      <c r="D426" s="174" t="s">
        <v>1474</v>
      </c>
      <c r="E426" s="174" t="s">
        <v>1311</v>
      </c>
      <c r="F426" s="174" t="s">
        <v>559</v>
      </c>
      <c r="G426" s="174" t="s">
        <v>303</v>
      </c>
      <c r="H426" s="175">
        <v>45930.699305555558</v>
      </c>
      <c r="I426" s="174" t="s">
        <v>491</v>
      </c>
      <c r="J426" s="174" t="s">
        <v>475</v>
      </c>
      <c r="K426" s="174" t="s">
        <v>726</v>
      </c>
      <c r="L426" s="174" t="s">
        <v>441</v>
      </c>
      <c r="M426" s="174" t="s">
        <v>442</v>
      </c>
      <c r="N426" s="174" t="s">
        <v>1469</v>
      </c>
      <c r="O426" s="174" t="s">
        <v>1428</v>
      </c>
      <c r="P426" s="174" t="s">
        <v>1429</v>
      </c>
      <c r="Q426" s="174" t="s">
        <v>1027</v>
      </c>
      <c r="R426" s="174" t="s">
        <v>1227</v>
      </c>
      <c r="S426" s="174" t="s">
        <v>1475</v>
      </c>
      <c r="AF426" s="174" t="s">
        <v>2670</v>
      </c>
      <c r="AG426" s="174" t="s">
        <v>2671</v>
      </c>
      <c r="AH426" s="174" t="s">
        <v>2667</v>
      </c>
      <c r="AI426" s="174" t="s">
        <v>2668</v>
      </c>
      <c r="AJ426" s="176" t="s">
        <v>2672</v>
      </c>
    </row>
    <row r="427" spans="1:36" ht="315">
      <c r="A427" s="174" t="s">
        <v>433</v>
      </c>
      <c r="B427" s="174" t="s">
        <v>1476</v>
      </c>
      <c r="C427" s="174">
        <v>610423</v>
      </c>
      <c r="D427" s="174" t="s">
        <v>1477</v>
      </c>
      <c r="E427" s="174" t="s">
        <v>452</v>
      </c>
      <c r="F427" s="174" t="s">
        <v>452</v>
      </c>
      <c r="G427" s="174" t="s">
        <v>304</v>
      </c>
      <c r="H427" s="175">
        <v>45930.696527777778</v>
      </c>
      <c r="I427" s="174" t="s">
        <v>482</v>
      </c>
      <c r="J427" s="174" t="s">
        <v>475</v>
      </c>
      <c r="K427" s="174" t="s">
        <v>737</v>
      </c>
      <c r="L427" s="174" t="s">
        <v>445</v>
      </c>
      <c r="M427" s="174" t="s">
        <v>504</v>
      </c>
      <c r="N427" s="174" t="s">
        <v>460</v>
      </c>
      <c r="O427" s="174" t="s">
        <v>1429</v>
      </c>
      <c r="P427" s="174" t="s">
        <v>1381</v>
      </c>
      <c r="AF427" s="174" t="s">
        <v>2670</v>
      </c>
      <c r="AG427" s="174" t="s">
        <v>2671</v>
      </c>
      <c r="AH427" s="174" t="s">
        <v>2667</v>
      </c>
      <c r="AI427" s="174" t="s">
        <v>2668</v>
      </c>
      <c r="AJ427" s="176" t="s">
        <v>2672</v>
      </c>
    </row>
    <row r="428" spans="1:36" ht="315">
      <c r="A428" s="174" t="s">
        <v>433</v>
      </c>
      <c r="B428" s="174" t="s">
        <v>1478</v>
      </c>
      <c r="C428" s="174">
        <v>610060</v>
      </c>
      <c r="D428" s="174" t="s">
        <v>1479</v>
      </c>
      <c r="E428" s="174" t="s">
        <v>736</v>
      </c>
      <c r="F428" s="174" t="s">
        <v>645</v>
      </c>
      <c r="G428" s="174" t="s">
        <v>124</v>
      </c>
      <c r="H428" s="175">
        <v>45930.551388888889</v>
      </c>
      <c r="I428" s="174" t="s">
        <v>453</v>
      </c>
      <c r="J428" s="174" t="s">
        <v>475</v>
      </c>
      <c r="K428" s="174" t="s">
        <v>880</v>
      </c>
      <c r="L428" s="174" t="s">
        <v>441</v>
      </c>
      <c r="M428" s="174" t="s">
        <v>442</v>
      </c>
      <c r="N428" s="174" t="s">
        <v>1469</v>
      </c>
      <c r="O428" s="174" t="s">
        <v>1227</v>
      </c>
      <c r="AF428" s="174" t="s">
        <v>2670</v>
      </c>
      <c r="AG428" s="174" t="s">
        <v>2671</v>
      </c>
      <c r="AH428" s="174" t="s">
        <v>2667</v>
      </c>
      <c r="AI428" s="174" t="s">
        <v>2668</v>
      </c>
      <c r="AJ428" s="176" t="s">
        <v>2672</v>
      </c>
    </row>
    <row r="429" spans="1:36" ht="315">
      <c r="A429" s="174" t="s">
        <v>433</v>
      </c>
      <c r="B429" s="174" t="s">
        <v>1480</v>
      </c>
      <c r="C429" s="174">
        <v>610030</v>
      </c>
      <c r="D429" s="174" t="s">
        <v>1387</v>
      </c>
      <c r="E429" s="174" t="s">
        <v>1481</v>
      </c>
      <c r="F429" s="174" t="s">
        <v>436</v>
      </c>
      <c r="G429" s="174" t="s">
        <v>299</v>
      </c>
      <c r="H429" s="175">
        <v>45930.543749999997</v>
      </c>
      <c r="I429" s="174" t="s">
        <v>491</v>
      </c>
      <c r="J429" s="174" t="s">
        <v>475</v>
      </c>
      <c r="K429" s="174" t="s">
        <v>440</v>
      </c>
      <c r="L429" s="174" t="s">
        <v>441</v>
      </c>
      <c r="M429" s="174" t="s">
        <v>442</v>
      </c>
      <c r="N429" s="174" t="s">
        <v>1469</v>
      </c>
      <c r="O429" s="174" t="s">
        <v>1428</v>
      </c>
      <c r="P429" s="174" t="s">
        <v>1220</v>
      </c>
      <c r="Q429" s="174" t="s">
        <v>460</v>
      </c>
      <c r="R429" s="174" t="s">
        <v>1429</v>
      </c>
      <c r="S429" s="174" t="s">
        <v>763</v>
      </c>
      <c r="T429" s="174" t="s">
        <v>1227</v>
      </c>
      <c r="U429" s="174" t="s">
        <v>1482</v>
      </c>
      <c r="V429" s="174" t="s">
        <v>963</v>
      </c>
      <c r="AF429" s="174" t="s">
        <v>2670</v>
      </c>
      <c r="AG429" s="174" t="s">
        <v>2671</v>
      </c>
      <c r="AH429" s="174" t="s">
        <v>2667</v>
      </c>
      <c r="AI429" s="174" t="s">
        <v>2668</v>
      </c>
      <c r="AJ429" s="176" t="s">
        <v>2672</v>
      </c>
    </row>
    <row r="430" spans="1:36" ht="315">
      <c r="A430" s="174" t="s">
        <v>433</v>
      </c>
      <c r="B430" s="174" t="s">
        <v>1483</v>
      </c>
      <c r="C430" s="174">
        <v>609759</v>
      </c>
      <c r="D430" s="174" t="s">
        <v>1484</v>
      </c>
      <c r="E430" s="174" t="s">
        <v>736</v>
      </c>
      <c r="F430" s="174" t="s">
        <v>662</v>
      </c>
      <c r="G430" s="174" t="s">
        <v>124</v>
      </c>
      <c r="H430" s="175">
        <v>45930.465277777781</v>
      </c>
      <c r="I430" s="174" t="s">
        <v>453</v>
      </c>
      <c r="J430" s="174" t="s">
        <v>475</v>
      </c>
      <c r="K430" s="174" t="s">
        <v>726</v>
      </c>
      <c r="L430" s="174" t="s">
        <v>441</v>
      </c>
      <c r="M430" s="174" t="s">
        <v>442</v>
      </c>
      <c r="N430" s="174" t="s">
        <v>1469</v>
      </c>
      <c r="O430" s="174" t="s">
        <v>1227</v>
      </c>
      <c r="AF430" s="174" t="s">
        <v>2670</v>
      </c>
      <c r="AG430" s="174" t="s">
        <v>2671</v>
      </c>
      <c r="AH430" s="174" t="s">
        <v>2667</v>
      </c>
      <c r="AI430" s="174" t="s">
        <v>2668</v>
      </c>
      <c r="AJ430" s="176" t="s">
        <v>2672</v>
      </c>
    </row>
    <row r="431" spans="1:36" ht="315">
      <c r="A431" s="174" t="s">
        <v>433</v>
      </c>
      <c r="B431" s="174" t="s">
        <v>1485</v>
      </c>
      <c r="C431" s="174">
        <v>609413</v>
      </c>
      <c r="D431" s="174" t="s">
        <v>1486</v>
      </c>
      <c r="E431" s="174" t="s">
        <v>1311</v>
      </c>
      <c r="F431" s="174" t="s">
        <v>519</v>
      </c>
      <c r="G431" s="174" t="s">
        <v>298</v>
      </c>
      <c r="H431" s="175">
        <v>45930.019444444442</v>
      </c>
      <c r="I431" s="174" t="s">
        <v>482</v>
      </c>
      <c r="J431" s="174" t="s">
        <v>475</v>
      </c>
      <c r="K431" s="174" t="s">
        <v>439</v>
      </c>
      <c r="L431" s="174" t="s">
        <v>726</v>
      </c>
      <c r="M431" s="174" t="s">
        <v>441</v>
      </c>
      <c r="N431" s="174" t="s">
        <v>442</v>
      </c>
      <c r="O431" s="174" t="s">
        <v>1469</v>
      </c>
      <c r="P431" s="174" t="s">
        <v>1210</v>
      </c>
      <c r="Q431" s="174" t="s">
        <v>599</v>
      </c>
      <c r="R431" s="174" t="s">
        <v>460</v>
      </c>
      <c r="S431" s="174" t="s">
        <v>1227</v>
      </c>
      <c r="AF431" s="174" t="s">
        <v>2670</v>
      </c>
      <c r="AG431" s="174" t="s">
        <v>2671</v>
      </c>
      <c r="AH431" s="174" t="s">
        <v>2667</v>
      </c>
      <c r="AI431" s="174" t="s">
        <v>2668</v>
      </c>
      <c r="AJ431" s="176" t="s">
        <v>2672</v>
      </c>
    </row>
    <row r="432" spans="1:36" ht="315">
      <c r="A432" s="174" t="s">
        <v>433</v>
      </c>
      <c r="B432" s="174" t="s">
        <v>1487</v>
      </c>
      <c r="C432" s="174">
        <v>609334</v>
      </c>
      <c r="D432" s="174" t="s">
        <v>1488</v>
      </c>
      <c r="E432" s="174" t="s">
        <v>736</v>
      </c>
      <c r="F432" s="174" t="s">
        <v>525</v>
      </c>
      <c r="G432" s="174" t="s">
        <v>124</v>
      </c>
      <c r="H432" s="175">
        <v>45929.886111111111</v>
      </c>
      <c r="I432" s="174" t="s">
        <v>482</v>
      </c>
      <c r="J432" s="174" t="s">
        <v>475</v>
      </c>
      <c r="K432" s="174" t="s">
        <v>726</v>
      </c>
      <c r="L432" s="174" t="s">
        <v>441</v>
      </c>
      <c r="M432" s="174" t="s">
        <v>442</v>
      </c>
      <c r="N432" s="174" t="s">
        <v>1469</v>
      </c>
      <c r="O432" s="174" t="s">
        <v>1207</v>
      </c>
      <c r="P432" s="174" t="s">
        <v>1227</v>
      </c>
      <c r="AF432" s="174" t="s">
        <v>2670</v>
      </c>
      <c r="AG432" s="174" t="s">
        <v>2671</v>
      </c>
      <c r="AH432" s="174" t="s">
        <v>2667</v>
      </c>
      <c r="AI432" s="174" t="s">
        <v>2668</v>
      </c>
      <c r="AJ432" s="176" t="s">
        <v>2672</v>
      </c>
    </row>
    <row r="433" spans="1:36" ht="315">
      <c r="A433" s="174" t="s">
        <v>433</v>
      </c>
      <c r="B433" s="174" t="s">
        <v>1489</v>
      </c>
      <c r="C433" s="174">
        <v>609406</v>
      </c>
      <c r="D433" s="174" t="s">
        <v>1490</v>
      </c>
      <c r="E433" s="174" t="s">
        <v>736</v>
      </c>
      <c r="F433" s="174" t="s">
        <v>525</v>
      </c>
      <c r="G433" s="174" t="s">
        <v>124</v>
      </c>
      <c r="H433" s="175">
        <v>45929.847222222219</v>
      </c>
      <c r="I433" s="174" t="s">
        <v>453</v>
      </c>
      <c r="J433" s="174" t="s">
        <v>475</v>
      </c>
      <c r="K433" s="174" t="s">
        <v>726</v>
      </c>
      <c r="L433" s="174" t="s">
        <v>441</v>
      </c>
      <c r="M433" s="174" t="s">
        <v>442</v>
      </c>
      <c r="N433" s="174" t="s">
        <v>1469</v>
      </c>
      <c r="O433" s="174" t="s">
        <v>1058</v>
      </c>
      <c r="P433" s="174" t="s">
        <v>1227</v>
      </c>
      <c r="AF433" s="174" t="s">
        <v>2670</v>
      </c>
      <c r="AG433" s="174" t="s">
        <v>2671</v>
      </c>
      <c r="AH433" s="174" t="s">
        <v>2667</v>
      </c>
      <c r="AI433" s="174" t="s">
        <v>2668</v>
      </c>
      <c r="AJ433" s="176" t="s">
        <v>2672</v>
      </c>
    </row>
    <row r="434" spans="1:36" ht="315">
      <c r="A434" s="174" t="s">
        <v>433</v>
      </c>
      <c r="B434" s="174" t="s">
        <v>1491</v>
      </c>
      <c r="C434" s="174">
        <v>609404</v>
      </c>
      <c r="D434" s="174" t="s">
        <v>1492</v>
      </c>
      <c r="E434" s="174" t="s">
        <v>605</v>
      </c>
      <c r="F434" s="174" t="s">
        <v>474</v>
      </c>
      <c r="G434" s="174" t="s">
        <v>303</v>
      </c>
      <c r="H434" s="175">
        <v>45929.736111111109</v>
      </c>
      <c r="I434" s="174" t="s">
        <v>453</v>
      </c>
      <c r="J434" s="174" t="s">
        <v>475</v>
      </c>
      <c r="K434" s="174" t="s">
        <v>737</v>
      </c>
      <c r="L434" s="174" t="s">
        <v>460</v>
      </c>
      <c r="M434" s="174" t="s">
        <v>1393</v>
      </c>
      <c r="N434" s="174" t="s">
        <v>1381</v>
      </c>
      <c r="AF434" s="174" t="s">
        <v>2670</v>
      </c>
      <c r="AG434" s="174" t="s">
        <v>2671</v>
      </c>
      <c r="AH434" s="174" t="s">
        <v>2667</v>
      </c>
      <c r="AI434" s="174" t="s">
        <v>2668</v>
      </c>
      <c r="AJ434" s="176" t="s">
        <v>2672</v>
      </c>
    </row>
    <row r="435" spans="1:36" ht="315">
      <c r="A435" s="174" t="s">
        <v>433</v>
      </c>
      <c r="B435" s="174" t="s">
        <v>1493</v>
      </c>
      <c r="C435" s="174">
        <v>609332</v>
      </c>
      <c r="D435" s="174" t="s">
        <v>1367</v>
      </c>
      <c r="E435" s="174" t="s">
        <v>645</v>
      </c>
      <c r="F435" s="174" t="s">
        <v>645</v>
      </c>
      <c r="G435" s="174" t="s">
        <v>304</v>
      </c>
      <c r="H435" s="175">
        <v>45929.725694444445</v>
      </c>
      <c r="I435" s="174" t="s">
        <v>482</v>
      </c>
      <c r="J435" s="174" t="s">
        <v>475</v>
      </c>
      <c r="K435" s="174" t="s">
        <v>737</v>
      </c>
      <c r="L435" s="174" t="s">
        <v>1201</v>
      </c>
      <c r="M435" s="174" t="s">
        <v>485</v>
      </c>
      <c r="N435" s="174" t="s">
        <v>1058</v>
      </c>
      <c r="O435" s="174" t="s">
        <v>460</v>
      </c>
      <c r="P435" s="174" t="s">
        <v>493</v>
      </c>
      <c r="Q435" s="174" t="s">
        <v>1381</v>
      </c>
      <c r="AF435" s="174" t="s">
        <v>2670</v>
      </c>
      <c r="AG435" s="174" t="s">
        <v>2671</v>
      </c>
      <c r="AH435" s="174" t="s">
        <v>2667</v>
      </c>
      <c r="AI435" s="174" t="s">
        <v>2668</v>
      </c>
      <c r="AJ435" s="176" t="s">
        <v>2672</v>
      </c>
    </row>
    <row r="436" spans="1:36" ht="315">
      <c r="A436" s="174" t="s">
        <v>433</v>
      </c>
      <c r="B436" s="174" t="s">
        <v>1494</v>
      </c>
      <c r="C436" s="174">
        <v>609402</v>
      </c>
      <c r="D436" s="174" t="s">
        <v>1495</v>
      </c>
      <c r="E436" s="174" t="s">
        <v>474</v>
      </c>
      <c r="F436" s="174" t="s">
        <v>474</v>
      </c>
      <c r="G436" s="174" t="s">
        <v>304</v>
      </c>
      <c r="H436" s="175">
        <v>45929.713888888888</v>
      </c>
      <c r="I436" s="174" t="s">
        <v>453</v>
      </c>
      <c r="J436" s="174" t="s">
        <v>475</v>
      </c>
      <c r="K436" s="174" t="s">
        <v>737</v>
      </c>
      <c r="L436" s="174" t="s">
        <v>1206</v>
      </c>
      <c r="M436" s="174" t="s">
        <v>1207</v>
      </c>
      <c r="N436" s="174" t="s">
        <v>445</v>
      </c>
      <c r="O436" s="174" t="s">
        <v>504</v>
      </c>
      <c r="P436" s="174" t="s">
        <v>1010</v>
      </c>
      <c r="Q436" s="174" t="s">
        <v>460</v>
      </c>
      <c r="R436" s="174" t="s">
        <v>585</v>
      </c>
      <c r="S436" s="174" t="s">
        <v>1381</v>
      </c>
      <c r="T436" s="174" t="s">
        <v>529</v>
      </c>
      <c r="AF436" s="174" t="s">
        <v>2670</v>
      </c>
      <c r="AG436" s="174" t="s">
        <v>2671</v>
      </c>
      <c r="AH436" s="174" t="s">
        <v>2667</v>
      </c>
      <c r="AI436" s="174" t="s">
        <v>2668</v>
      </c>
      <c r="AJ436" s="176" t="s">
        <v>2672</v>
      </c>
    </row>
    <row r="437" spans="1:36" ht="315">
      <c r="A437" s="174" t="s">
        <v>433</v>
      </c>
      <c r="B437" s="174" t="s">
        <v>1496</v>
      </c>
      <c r="C437" s="174">
        <v>608649</v>
      </c>
      <c r="D437" s="174" t="s">
        <v>592</v>
      </c>
      <c r="E437" s="174" t="s">
        <v>736</v>
      </c>
      <c r="F437" s="174" t="s">
        <v>503</v>
      </c>
      <c r="G437" s="174" t="s">
        <v>124</v>
      </c>
      <c r="H437" s="175">
        <v>45926.929166666669</v>
      </c>
      <c r="I437" s="174" t="s">
        <v>453</v>
      </c>
      <c r="J437" s="174" t="s">
        <v>475</v>
      </c>
      <c r="K437" s="174" t="s">
        <v>726</v>
      </c>
      <c r="L437" s="174" t="s">
        <v>441</v>
      </c>
      <c r="M437" s="174" t="s">
        <v>442</v>
      </c>
      <c r="N437" s="174" t="s">
        <v>1469</v>
      </c>
      <c r="O437" s="174" t="s">
        <v>1207</v>
      </c>
      <c r="P437" s="174" t="s">
        <v>1227</v>
      </c>
      <c r="AF437" s="174" t="s">
        <v>2670</v>
      </c>
      <c r="AG437" s="174" t="s">
        <v>2671</v>
      </c>
      <c r="AH437" s="174" t="s">
        <v>2667</v>
      </c>
      <c r="AI437" s="174" t="s">
        <v>2668</v>
      </c>
      <c r="AJ437" s="176" t="s">
        <v>2672</v>
      </c>
    </row>
    <row r="438" spans="1:36" ht="315">
      <c r="A438" s="174" t="s">
        <v>433</v>
      </c>
      <c r="B438" s="174" t="s">
        <v>1497</v>
      </c>
      <c r="C438" s="174">
        <v>608487</v>
      </c>
      <c r="D438" s="174" t="s">
        <v>1498</v>
      </c>
      <c r="E438" s="174" t="s">
        <v>736</v>
      </c>
      <c r="F438" s="174" t="s">
        <v>525</v>
      </c>
      <c r="G438" s="174" t="s">
        <v>124</v>
      </c>
      <c r="H438" s="175">
        <v>45926.759722222225</v>
      </c>
      <c r="I438" s="174" t="s">
        <v>453</v>
      </c>
      <c r="J438" s="174" t="s">
        <v>475</v>
      </c>
      <c r="K438" s="174" t="s">
        <v>880</v>
      </c>
      <c r="L438" s="174" t="s">
        <v>441</v>
      </c>
      <c r="M438" s="174" t="s">
        <v>442</v>
      </c>
      <c r="N438" s="174" t="s">
        <v>1469</v>
      </c>
      <c r="O438" s="174" t="s">
        <v>1227</v>
      </c>
      <c r="AF438" s="174" t="s">
        <v>2670</v>
      </c>
      <c r="AG438" s="174" t="s">
        <v>2671</v>
      </c>
      <c r="AH438" s="174" t="s">
        <v>2667</v>
      </c>
      <c r="AI438" s="174" t="s">
        <v>2668</v>
      </c>
      <c r="AJ438" s="176" t="s">
        <v>2672</v>
      </c>
    </row>
    <row r="439" spans="1:36" ht="315">
      <c r="A439" s="174" t="s">
        <v>433</v>
      </c>
      <c r="B439" s="174" t="s">
        <v>1499</v>
      </c>
      <c r="C439" s="174">
        <v>608647</v>
      </c>
      <c r="D439" s="174" t="s">
        <v>1462</v>
      </c>
      <c r="E439" s="174" t="s">
        <v>736</v>
      </c>
      <c r="F439" s="174" t="s">
        <v>549</v>
      </c>
      <c r="G439" s="174" t="s">
        <v>124</v>
      </c>
      <c r="H439" s="175">
        <v>45926.724999999999</v>
      </c>
      <c r="I439" s="174" t="s">
        <v>453</v>
      </c>
      <c r="J439" s="174" t="s">
        <v>475</v>
      </c>
      <c r="K439" s="174" t="s">
        <v>440</v>
      </c>
      <c r="L439" s="174" t="s">
        <v>441</v>
      </c>
      <c r="M439" s="174" t="s">
        <v>442</v>
      </c>
      <c r="N439" s="174" t="s">
        <v>1469</v>
      </c>
      <c r="O439" s="174" t="s">
        <v>1207</v>
      </c>
      <c r="P439" s="174" t="s">
        <v>1227</v>
      </c>
      <c r="Q439" s="174" t="s">
        <v>529</v>
      </c>
      <c r="AF439" s="174" t="s">
        <v>2670</v>
      </c>
      <c r="AG439" s="174" t="s">
        <v>2671</v>
      </c>
      <c r="AH439" s="174" t="s">
        <v>2667</v>
      </c>
      <c r="AI439" s="174" t="s">
        <v>2668</v>
      </c>
      <c r="AJ439" s="176" t="s">
        <v>2672</v>
      </c>
    </row>
    <row r="440" spans="1:36" ht="315">
      <c r="A440" s="174" t="s">
        <v>433</v>
      </c>
      <c r="B440" s="174" t="s">
        <v>1500</v>
      </c>
      <c r="C440" s="174">
        <v>606279</v>
      </c>
      <c r="D440" s="174" t="s">
        <v>1265</v>
      </c>
      <c r="E440" s="174" t="s">
        <v>736</v>
      </c>
      <c r="F440" s="174" t="s">
        <v>503</v>
      </c>
      <c r="G440" s="174" t="s">
        <v>124</v>
      </c>
      <c r="H440" s="175">
        <v>45925.747916666667</v>
      </c>
      <c r="I440" s="174" t="s">
        <v>482</v>
      </c>
      <c r="J440" s="174" t="s">
        <v>475</v>
      </c>
      <c r="K440" s="174" t="s">
        <v>726</v>
      </c>
      <c r="L440" s="174" t="s">
        <v>441</v>
      </c>
      <c r="M440" s="174" t="s">
        <v>442</v>
      </c>
      <c r="N440" s="174" t="s">
        <v>1501</v>
      </c>
      <c r="O440" s="174" t="s">
        <v>1207</v>
      </c>
      <c r="P440" s="174" t="s">
        <v>1227</v>
      </c>
      <c r="AF440" s="174" t="s">
        <v>2670</v>
      </c>
      <c r="AG440" s="174" t="s">
        <v>2671</v>
      </c>
      <c r="AH440" s="174" t="s">
        <v>2667</v>
      </c>
      <c r="AI440" s="174" t="s">
        <v>2668</v>
      </c>
      <c r="AJ440" s="176" t="s">
        <v>2672</v>
      </c>
    </row>
    <row r="441" spans="1:36" ht="315">
      <c r="A441" s="174" t="s">
        <v>433</v>
      </c>
      <c r="B441" s="174" t="s">
        <v>1502</v>
      </c>
      <c r="C441" s="174">
        <v>606261</v>
      </c>
      <c r="D441" s="174" t="s">
        <v>1503</v>
      </c>
      <c r="E441" s="174" t="s">
        <v>928</v>
      </c>
      <c r="F441" s="174" t="s">
        <v>436</v>
      </c>
      <c r="G441" s="174" t="s">
        <v>303</v>
      </c>
      <c r="H441" s="175">
        <v>45925.680555555555</v>
      </c>
      <c r="I441" s="174" t="s">
        <v>453</v>
      </c>
      <c r="J441" s="174" t="s">
        <v>483</v>
      </c>
      <c r="K441" s="174" t="s">
        <v>440</v>
      </c>
      <c r="L441" s="174" t="s">
        <v>441</v>
      </c>
      <c r="M441" s="174" t="s">
        <v>442</v>
      </c>
      <c r="N441" s="174" t="s">
        <v>1501</v>
      </c>
      <c r="O441" s="174" t="s">
        <v>1428</v>
      </c>
      <c r="P441" s="174" t="s">
        <v>1429</v>
      </c>
      <c r="Q441" s="174" t="s">
        <v>1227</v>
      </c>
      <c r="R441" s="174" t="s">
        <v>1504</v>
      </c>
      <c r="AF441" s="174" t="s">
        <v>2670</v>
      </c>
      <c r="AG441" s="174" t="s">
        <v>2671</v>
      </c>
      <c r="AH441" s="174" t="s">
        <v>2667</v>
      </c>
      <c r="AI441" s="174" t="s">
        <v>2668</v>
      </c>
      <c r="AJ441" s="176" t="s">
        <v>2672</v>
      </c>
    </row>
    <row r="442" spans="1:36" ht="315">
      <c r="A442" s="174" t="s">
        <v>433</v>
      </c>
      <c r="B442" s="174" t="s">
        <v>1505</v>
      </c>
      <c r="C442" s="174">
        <v>606257</v>
      </c>
      <c r="D442" s="174" t="s">
        <v>1506</v>
      </c>
      <c r="E442" s="174" t="s">
        <v>736</v>
      </c>
      <c r="F442" s="174" t="s">
        <v>496</v>
      </c>
      <c r="G442" s="174" t="s">
        <v>124</v>
      </c>
      <c r="H442" s="175">
        <v>45925.651388888888</v>
      </c>
      <c r="I442" s="174" t="s">
        <v>453</v>
      </c>
      <c r="J442" s="174" t="s">
        <v>475</v>
      </c>
      <c r="K442" s="174" t="s">
        <v>440</v>
      </c>
      <c r="L442" s="174" t="s">
        <v>441</v>
      </c>
      <c r="M442" s="174" t="s">
        <v>442</v>
      </c>
      <c r="N442" s="174" t="s">
        <v>1469</v>
      </c>
      <c r="O442" s="174" t="s">
        <v>1238</v>
      </c>
      <c r="P442" s="174" t="s">
        <v>1227</v>
      </c>
      <c r="AF442" s="174" t="s">
        <v>2670</v>
      </c>
      <c r="AG442" s="174" t="s">
        <v>2671</v>
      </c>
      <c r="AH442" s="174" t="s">
        <v>2667</v>
      </c>
      <c r="AI442" s="174" t="s">
        <v>2668</v>
      </c>
      <c r="AJ442" s="176" t="s">
        <v>2672</v>
      </c>
    </row>
    <row r="443" spans="1:36" ht="315">
      <c r="A443" s="174" t="s">
        <v>433</v>
      </c>
      <c r="B443" s="174" t="s">
        <v>1507</v>
      </c>
      <c r="C443" s="174">
        <v>606147</v>
      </c>
      <c r="D443" s="174" t="s">
        <v>1508</v>
      </c>
      <c r="E443" s="174" t="s">
        <v>736</v>
      </c>
      <c r="F443" s="174" t="s">
        <v>519</v>
      </c>
      <c r="G443" s="174" t="s">
        <v>124</v>
      </c>
      <c r="H443" s="175">
        <v>45925.613888888889</v>
      </c>
      <c r="I443" s="174" t="s">
        <v>453</v>
      </c>
      <c r="J443" s="174" t="s">
        <v>475</v>
      </c>
      <c r="K443" s="174" t="s">
        <v>440</v>
      </c>
      <c r="L443" s="174" t="s">
        <v>441</v>
      </c>
      <c r="M443" s="174" t="s">
        <v>442</v>
      </c>
      <c r="N443" s="174" t="s">
        <v>1501</v>
      </c>
      <c r="O443" s="174" t="s">
        <v>1207</v>
      </c>
      <c r="P443" s="174" t="s">
        <v>1227</v>
      </c>
      <c r="AF443" s="174" t="s">
        <v>2670</v>
      </c>
      <c r="AG443" s="174" t="s">
        <v>2671</v>
      </c>
      <c r="AH443" s="174" t="s">
        <v>2667</v>
      </c>
      <c r="AI443" s="174" t="s">
        <v>2668</v>
      </c>
      <c r="AJ443" s="176" t="s">
        <v>2672</v>
      </c>
    </row>
    <row r="444" spans="1:36" ht="315">
      <c r="A444" s="174" t="s">
        <v>433</v>
      </c>
      <c r="B444" s="174" t="s">
        <v>1509</v>
      </c>
      <c r="C444" s="174">
        <v>606228</v>
      </c>
      <c r="D444" s="174" t="s">
        <v>1510</v>
      </c>
      <c r="E444" s="174" t="s">
        <v>1511</v>
      </c>
      <c r="F444" s="174" t="s">
        <v>645</v>
      </c>
      <c r="G444" s="174" t="s">
        <v>303</v>
      </c>
      <c r="H444" s="175">
        <v>45925.590277777781</v>
      </c>
      <c r="I444" s="174" t="s">
        <v>453</v>
      </c>
      <c r="J444" s="174" t="s">
        <v>475</v>
      </c>
      <c r="K444" s="174" t="s">
        <v>880</v>
      </c>
      <c r="L444" s="174" t="s">
        <v>441</v>
      </c>
      <c r="M444" s="174" t="s">
        <v>442</v>
      </c>
      <c r="N444" s="174" t="s">
        <v>1501</v>
      </c>
      <c r="O444" s="174" t="s">
        <v>1130</v>
      </c>
      <c r="P444" s="174" t="s">
        <v>1210</v>
      </c>
      <c r="Q444" s="174" t="s">
        <v>1131</v>
      </c>
      <c r="R444" s="174" t="s">
        <v>529</v>
      </c>
      <c r="S444" s="174" t="s">
        <v>1512</v>
      </c>
      <c r="AF444" s="174" t="s">
        <v>2670</v>
      </c>
      <c r="AG444" s="174" t="s">
        <v>2671</v>
      </c>
      <c r="AH444" s="174" t="s">
        <v>2667</v>
      </c>
      <c r="AI444" s="174" t="s">
        <v>2668</v>
      </c>
      <c r="AJ444" s="176" t="s">
        <v>2672</v>
      </c>
    </row>
    <row r="445" spans="1:36" ht="315">
      <c r="A445" s="174" t="s">
        <v>433</v>
      </c>
      <c r="B445" s="174" t="s">
        <v>1513</v>
      </c>
      <c r="C445" s="174">
        <v>606063</v>
      </c>
      <c r="D445" s="174" t="s">
        <v>465</v>
      </c>
      <c r="E445" s="174" t="s">
        <v>736</v>
      </c>
      <c r="F445" s="174" t="s">
        <v>645</v>
      </c>
      <c r="G445" s="174" t="s">
        <v>124</v>
      </c>
      <c r="H445" s="175">
        <v>45925.495138888888</v>
      </c>
      <c r="I445" s="174" t="s">
        <v>453</v>
      </c>
      <c r="J445" s="174" t="s">
        <v>475</v>
      </c>
      <c r="K445" s="174" t="s">
        <v>880</v>
      </c>
      <c r="L445" s="174" t="s">
        <v>441</v>
      </c>
      <c r="M445" s="174" t="s">
        <v>442</v>
      </c>
      <c r="N445" s="174" t="s">
        <v>1501</v>
      </c>
      <c r="O445" s="174" t="s">
        <v>1207</v>
      </c>
      <c r="P445" s="174" t="s">
        <v>1227</v>
      </c>
      <c r="AF445" s="174" t="s">
        <v>2670</v>
      </c>
      <c r="AG445" s="174" t="s">
        <v>2671</v>
      </c>
      <c r="AH445" s="174" t="s">
        <v>2667</v>
      </c>
      <c r="AI445" s="174" t="s">
        <v>2668</v>
      </c>
      <c r="AJ445" s="176" t="s">
        <v>2672</v>
      </c>
    </row>
    <row r="446" spans="1:36" ht="315">
      <c r="A446" s="174" t="s">
        <v>433</v>
      </c>
      <c r="B446" s="174" t="s">
        <v>1514</v>
      </c>
      <c r="C446" s="174">
        <v>605772</v>
      </c>
      <c r="D446" s="174" t="s">
        <v>561</v>
      </c>
      <c r="E446" s="174" t="s">
        <v>1128</v>
      </c>
      <c r="F446" s="174" t="s">
        <v>532</v>
      </c>
      <c r="G446" s="174" t="s">
        <v>299</v>
      </c>
      <c r="H446" s="175">
        <v>45925.426388888889</v>
      </c>
      <c r="I446" s="174" t="s">
        <v>482</v>
      </c>
      <c r="J446" s="174" t="s">
        <v>475</v>
      </c>
      <c r="K446" s="174" t="s">
        <v>440</v>
      </c>
      <c r="L446" s="174" t="s">
        <v>441</v>
      </c>
      <c r="M446" s="174" t="s">
        <v>442</v>
      </c>
      <c r="N446" s="174" t="s">
        <v>929</v>
      </c>
      <c r="O446" s="174" t="s">
        <v>1501</v>
      </c>
      <c r="P446" s="174" t="s">
        <v>1515</v>
      </c>
      <c r="Q446" s="174" t="s">
        <v>1516</v>
      </c>
      <c r="R446" s="174" t="s">
        <v>1517</v>
      </c>
      <c r="S446" s="174" t="s">
        <v>931</v>
      </c>
      <c r="T446" s="174" t="s">
        <v>1227</v>
      </c>
      <c r="U446" s="174" t="s">
        <v>1518</v>
      </c>
      <c r="AF446" s="174" t="s">
        <v>2670</v>
      </c>
      <c r="AG446" s="174" t="s">
        <v>2671</v>
      </c>
      <c r="AH446" s="174" t="s">
        <v>2667</v>
      </c>
      <c r="AI446" s="174" t="s">
        <v>2668</v>
      </c>
      <c r="AJ446" s="176" t="s">
        <v>2672</v>
      </c>
    </row>
    <row r="447" spans="1:36" ht="315">
      <c r="A447" s="174" t="s">
        <v>433</v>
      </c>
      <c r="B447" s="174" t="s">
        <v>1519</v>
      </c>
      <c r="C447" s="174">
        <v>605746</v>
      </c>
      <c r="D447" s="174" t="s">
        <v>1520</v>
      </c>
      <c r="E447" s="174" t="s">
        <v>559</v>
      </c>
      <c r="F447" s="174" t="s">
        <v>559</v>
      </c>
      <c r="G447" s="174" t="s">
        <v>304</v>
      </c>
      <c r="H447" s="175">
        <v>45925.320833333331</v>
      </c>
      <c r="I447" s="174" t="s">
        <v>491</v>
      </c>
      <c r="J447" s="174" t="s">
        <v>475</v>
      </c>
      <c r="K447" s="174" t="s">
        <v>726</v>
      </c>
      <c r="L447" s="174" t="s">
        <v>441</v>
      </c>
      <c r="M447" s="174" t="s">
        <v>1041</v>
      </c>
      <c r="N447" s="174" t="s">
        <v>442</v>
      </c>
      <c r="O447" s="174" t="s">
        <v>1452</v>
      </c>
      <c r="P447" s="174" t="s">
        <v>1501</v>
      </c>
      <c r="Q447" s="174" t="s">
        <v>1130</v>
      </c>
      <c r="R447" s="174" t="s">
        <v>460</v>
      </c>
      <c r="S447" s="174" t="s">
        <v>1131</v>
      </c>
      <c r="T447" s="174" t="s">
        <v>763</v>
      </c>
      <c r="U447" s="174" t="s">
        <v>1227</v>
      </c>
      <c r="AF447" s="174" t="s">
        <v>2670</v>
      </c>
      <c r="AG447" s="174" t="s">
        <v>2671</v>
      </c>
      <c r="AH447" s="174" t="s">
        <v>2667</v>
      </c>
      <c r="AI447" s="174" t="s">
        <v>2668</v>
      </c>
      <c r="AJ447" s="176" t="s">
        <v>2672</v>
      </c>
    </row>
    <row r="448" spans="1:36" ht="315">
      <c r="A448" s="174" t="s">
        <v>433</v>
      </c>
      <c r="B448" s="174" t="s">
        <v>1521</v>
      </c>
      <c r="C448" s="174">
        <v>605548</v>
      </c>
      <c r="D448" s="174" t="s">
        <v>1522</v>
      </c>
      <c r="E448" s="174" t="s">
        <v>1262</v>
      </c>
      <c r="F448" s="174" t="s">
        <v>525</v>
      </c>
      <c r="G448" s="174" t="s">
        <v>303</v>
      </c>
      <c r="H448" s="175">
        <v>45924.805555555555</v>
      </c>
      <c r="I448" s="174" t="s">
        <v>453</v>
      </c>
      <c r="J448" s="174" t="s">
        <v>475</v>
      </c>
      <c r="K448" s="174" t="s">
        <v>439</v>
      </c>
      <c r="L448" s="174" t="s">
        <v>726</v>
      </c>
      <c r="M448" s="174" t="s">
        <v>441</v>
      </c>
      <c r="N448" s="174" t="s">
        <v>442</v>
      </c>
      <c r="O448" s="174" t="s">
        <v>1501</v>
      </c>
      <c r="P448" s="174" t="s">
        <v>1181</v>
      </c>
      <c r="Q448" s="174" t="s">
        <v>1238</v>
      </c>
      <c r="R448" s="174" t="s">
        <v>538</v>
      </c>
      <c r="S448" s="174" t="s">
        <v>460</v>
      </c>
      <c r="T448" s="174" t="s">
        <v>1227</v>
      </c>
      <c r="U448" s="174" t="s">
        <v>1523</v>
      </c>
      <c r="AF448" s="174" t="s">
        <v>2670</v>
      </c>
      <c r="AG448" s="174" t="s">
        <v>2671</v>
      </c>
      <c r="AH448" s="174" t="s">
        <v>2667</v>
      </c>
      <c r="AI448" s="174" t="s">
        <v>2668</v>
      </c>
      <c r="AJ448" s="176" t="s">
        <v>2672</v>
      </c>
    </row>
    <row r="449" spans="1:36" ht="315">
      <c r="A449" s="174" t="s">
        <v>433</v>
      </c>
      <c r="B449" s="174" t="s">
        <v>1524</v>
      </c>
      <c r="C449" s="174">
        <v>605546</v>
      </c>
      <c r="D449" s="174" t="s">
        <v>1525</v>
      </c>
      <c r="E449" s="174" t="s">
        <v>519</v>
      </c>
      <c r="F449" s="174" t="s">
        <v>519</v>
      </c>
      <c r="G449" s="174" t="s">
        <v>304</v>
      </c>
      <c r="H449" s="175">
        <v>45924.797222222223</v>
      </c>
      <c r="I449" s="174" t="s">
        <v>437</v>
      </c>
      <c r="J449" s="174" t="s">
        <v>475</v>
      </c>
      <c r="K449" s="174" t="s">
        <v>726</v>
      </c>
      <c r="L449" s="174" t="s">
        <v>441</v>
      </c>
      <c r="M449" s="174" t="s">
        <v>442</v>
      </c>
      <c r="N449" s="174" t="s">
        <v>1501</v>
      </c>
      <c r="O449" s="174" t="s">
        <v>1526</v>
      </c>
      <c r="P449" s="174" t="s">
        <v>460</v>
      </c>
      <c r="Q449" s="174" t="s">
        <v>1393</v>
      </c>
      <c r="R449" s="174" t="s">
        <v>763</v>
      </c>
      <c r="S449" s="174" t="s">
        <v>1221</v>
      </c>
      <c r="T449" s="174" t="s">
        <v>1447</v>
      </c>
      <c r="U449" s="174" t="s">
        <v>1406</v>
      </c>
      <c r="V449" s="174" t="s">
        <v>1415</v>
      </c>
      <c r="W449" s="174" t="s">
        <v>1227</v>
      </c>
      <c r="X449" s="174" t="s">
        <v>1527</v>
      </c>
      <c r="Y449" s="174" t="s">
        <v>963</v>
      </c>
      <c r="AF449" s="174" t="s">
        <v>2670</v>
      </c>
      <c r="AG449" s="174" t="s">
        <v>2671</v>
      </c>
      <c r="AH449" s="174" t="s">
        <v>2667</v>
      </c>
      <c r="AI449" s="174" t="s">
        <v>2668</v>
      </c>
      <c r="AJ449" s="176" t="s">
        <v>2672</v>
      </c>
    </row>
    <row r="450" spans="1:36" ht="315">
      <c r="A450" s="174" t="s">
        <v>433</v>
      </c>
      <c r="B450" s="174" t="s">
        <v>1528</v>
      </c>
      <c r="C450" s="174">
        <v>605626</v>
      </c>
      <c r="D450" s="174" t="s">
        <v>1529</v>
      </c>
      <c r="E450" s="174" t="s">
        <v>532</v>
      </c>
      <c r="F450" s="174" t="s">
        <v>532</v>
      </c>
      <c r="G450" s="174" t="s">
        <v>304</v>
      </c>
      <c r="H450" s="175">
        <v>45924.699305555558</v>
      </c>
      <c r="I450" s="174" t="s">
        <v>482</v>
      </c>
      <c r="J450" s="174" t="s">
        <v>475</v>
      </c>
      <c r="K450" s="174" t="s">
        <v>726</v>
      </c>
      <c r="L450" s="174" t="s">
        <v>441</v>
      </c>
      <c r="M450" s="174" t="s">
        <v>442</v>
      </c>
      <c r="N450" s="174" t="s">
        <v>1501</v>
      </c>
      <c r="O450" s="174" t="s">
        <v>1515</v>
      </c>
      <c r="P450" s="174" t="s">
        <v>1010</v>
      </c>
      <c r="Q450" s="174" t="s">
        <v>1516</v>
      </c>
      <c r="R450" s="174" t="s">
        <v>931</v>
      </c>
      <c r="S450" s="174" t="s">
        <v>932</v>
      </c>
      <c r="T450" s="174" t="s">
        <v>1227</v>
      </c>
      <c r="U450" s="174" t="s">
        <v>1530</v>
      </c>
      <c r="AF450" s="174" t="s">
        <v>2670</v>
      </c>
      <c r="AG450" s="174" t="s">
        <v>2671</v>
      </c>
      <c r="AH450" s="174" t="s">
        <v>2667</v>
      </c>
      <c r="AI450" s="174" t="s">
        <v>2668</v>
      </c>
      <c r="AJ450" s="176" t="s">
        <v>2672</v>
      </c>
    </row>
    <row r="451" spans="1:36" ht="315">
      <c r="A451" s="174" t="s">
        <v>433</v>
      </c>
      <c r="B451" s="174" t="s">
        <v>1532</v>
      </c>
      <c r="C451" s="174">
        <v>605535</v>
      </c>
      <c r="D451" s="174" t="s">
        <v>1533</v>
      </c>
      <c r="E451" s="174" t="s">
        <v>1481</v>
      </c>
      <c r="F451" s="174" t="s">
        <v>549</v>
      </c>
      <c r="G451" s="174" t="s">
        <v>303</v>
      </c>
      <c r="H451" s="175">
        <v>45924.6875</v>
      </c>
      <c r="I451" s="174" t="s">
        <v>453</v>
      </c>
      <c r="J451" s="174" t="s">
        <v>475</v>
      </c>
      <c r="K451" s="174" t="s">
        <v>440</v>
      </c>
      <c r="L451" s="174" t="s">
        <v>441</v>
      </c>
      <c r="M451" s="174" t="s">
        <v>442</v>
      </c>
      <c r="N451" s="174" t="s">
        <v>1501</v>
      </c>
      <c r="O451" s="174" t="s">
        <v>1362</v>
      </c>
      <c r="P451" s="174" t="s">
        <v>1210</v>
      </c>
      <c r="Q451" s="174" t="s">
        <v>695</v>
      </c>
      <c r="R451" s="174" t="s">
        <v>460</v>
      </c>
      <c r="S451" s="174" t="s">
        <v>1227</v>
      </c>
      <c r="T451" s="174" t="s">
        <v>529</v>
      </c>
      <c r="U451" s="174" t="s">
        <v>1534</v>
      </c>
      <c r="AF451" s="174" t="s">
        <v>2670</v>
      </c>
      <c r="AG451" s="174" t="s">
        <v>2671</v>
      </c>
      <c r="AH451" s="174" t="s">
        <v>2667</v>
      </c>
      <c r="AI451" s="174" t="s">
        <v>2668</v>
      </c>
      <c r="AJ451" s="176" t="s">
        <v>2672</v>
      </c>
    </row>
    <row r="452" spans="1:36" ht="315">
      <c r="A452" s="174" t="s">
        <v>433</v>
      </c>
      <c r="B452" s="174" t="s">
        <v>1535</v>
      </c>
      <c r="C452" s="174">
        <v>604883</v>
      </c>
      <c r="D452" s="174" t="s">
        <v>531</v>
      </c>
      <c r="E452" s="174" t="s">
        <v>532</v>
      </c>
      <c r="F452" s="174" t="s">
        <v>532</v>
      </c>
      <c r="G452" s="174" t="s">
        <v>304</v>
      </c>
      <c r="H452" s="175">
        <v>45924.571527777778</v>
      </c>
      <c r="I452" s="174" t="s">
        <v>453</v>
      </c>
      <c r="J452" s="174" t="s">
        <v>475</v>
      </c>
      <c r="K452" s="174" t="s">
        <v>726</v>
      </c>
      <c r="L452" s="174" t="s">
        <v>441</v>
      </c>
      <c r="M452" s="174" t="s">
        <v>442</v>
      </c>
      <c r="N452" s="174" t="s">
        <v>1501</v>
      </c>
      <c r="O452" s="174" t="s">
        <v>1130</v>
      </c>
      <c r="P452" s="174" t="s">
        <v>1210</v>
      </c>
      <c r="Q452" s="174" t="s">
        <v>1010</v>
      </c>
      <c r="R452" s="174" t="s">
        <v>460</v>
      </c>
      <c r="S452" s="174" t="s">
        <v>1131</v>
      </c>
      <c r="T452" s="174" t="s">
        <v>931</v>
      </c>
      <c r="U452" s="174" t="s">
        <v>932</v>
      </c>
      <c r="V452" s="174" t="s">
        <v>1227</v>
      </c>
      <c r="W452" s="174" t="s">
        <v>529</v>
      </c>
      <c r="X452" s="174" t="s">
        <v>1536</v>
      </c>
      <c r="AF452" s="174" t="s">
        <v>2670</v>
      </c>
      <c r="AG452" s="174" t="s">
        <v>2671</v>
      </c>
      <c r="AH452" s="174" t="s">
        <v>2667</v>
      </c>
      <c r="AI452" s="174" t="s">
        <v>2668</v>
      </c>
      <c r="AJ452" s="176" t="s">
        <v>2672</v>
      </c>
    </row>
    <row r="453" spans="1:36" ht="315">
      <c r="A453" s="174" t="s">
        <v>433</v>
      </c>
      <c r="B453" s="174" t="s">
        <v>1537</v>
      </c>
      <c r="C453" s="174">
        <v>604414</v>
      </c>
      <c r="D453" s="174" t="s">
        <v>1508</v>
      </c>
      <c r="E453" s="174" t="s">
        <v>474</v>
      </c>
      <c r="F453" s="174" t="s">
        <v>474</v>
      </c>
      <c r="G453" s="174" t="s">
        <v>301</v>
      </c>
      <c r="H453" s="175">
        <v>45923.714583333334</v>
      </c>
      <c r="I453" s="174" t="s">
        <v>453</v>
      </c>
      <c r="J453" s="174" t="s">
        <v>475</v>
      </c>
      <c r="K453" s="174" t="s">
        <v>440</v>
      </c>
      <c r="L453" s="174" t="s">
        <v>1201</v>
      </c>
      <c r="M453" s="174" t="s">
        <v>485</v>
      </c>
      <c r="N453" s="174" t="s">
        <v>675</v>
      </c>
      <c r="O453" s="174" t="s">
        <v>672</v>
      </c>
      <c r="P453" s="174" t="s">
        <v>1538</v>
      </c>
      <c r="AF453" s="174" t="s">
        <v>2670</v>
      </c>
      <c r="AG453" s="174" t="s">
        <v>2671</v>
      </c>
      <c r="AH453" s="174" t="s">
        <v>2667</v>
      </c>
      <c r="AI453" s="174" t="s">
        <v>2668</v>
      </c>
      <c r="AJ453" s="176" t="s">
        <v>2672</v>
      </c>
    </row>
    <row r="454" spans="1:36" ht="315">
      <c r="A454" s="174" t="s">
        <v>433</v>
      </c>
      <c r="B454" s="174" t="s">
        <v>1539</v>
      </c>
      <c r="C454" s="174">
        <v>604412</v>
      </c>
      <c r="D454" s="174" t="s">
        <v>1492</v>
      </c>
      <c r="E454" s="174" t="s">
        <v>1440</v>
      </c>
      <c r="F454" s="174" t="s">
        <v>496</v>
      </c>
      <c r="G454" s="174" t="s">
        <v>124</v>
      </c>
      <c r="H454" s="175">
        <v>45923.70416666667</v>
      </c>
      <c r="I454" s="174" t="s">
        <v>453</v>
      </c>
      <c r="J454" s="174" t="s">
        <v>475</v>
      </c>
      <c r="K454" s="174" t="s">
        <v>917</v>
      </c>
      <c r="L454" s="174" t="s">
        <v>441</v>
      </c>
      <c r="M454" s="174" t="s">
        <v>442</v>
      </c>
      <c r="N454" s="174" t="s">
        <v>1501</v>
      </c>
      <c r="O454" s="174" t="s">
        <v>1207</v>
      </c>
      <c r="P454" s="174" t="s">
        <v>1227</v>
      </c>
      <c r="AF454" s="174" t="s">
        <v>2670</v>
      </c>
      <c r="AG454" s="174" t="s">
        <v>2671</v>
      </c>
      <c r="AH454" s="174" t="s">
        <v>2667</v>
      </c>
      <c r="AI454" s="174" t="s">
        <v>2668</v>
      </c>
      <c r="AJ454" s="176" t="s">
        <v>2672</v>
      </c>
    </row>
    <row r="455" spans="1:36" ht="315">
      <c r="A455" s="174" t="s">
        <v>433</v>
      </c>
      <c r="B455" s="174" t="s">
        <v>1540</v>
      </c>
      <c r="C455" s="174">
        <v>604409</v>
      </c>
      <c r="D455" s="174" t="s">
        <v>1531</v>
      </c>
      <c r="E455" s="174" t="s">
        <v>474</v>
      </c>
      <c r="F455" s="174" t="s">
        <v>474</v>
      </c>
      <c r="G455" s="174" t="s">
        <v>304</v>
      </c>
      <c r="H455" s="175">
        <v>45923.675000000003</v>
      </c>
      <c r="I455" s="174" t="s">
        <v>482</v>
      </c>
      <c r="J455" s="174" t="s">
        <v>475</v>
      </c>
      <c r="K455" s="174" t="s">
        <v>440</v>
      </c>
      <c r="L455" s="174" t="s">
        <v>1201</v>
      </c>
      <c r="M455" s="174" t="s">
        <v>445</v>
      </c>
      <c r="N455" s="174" t="s">
        <v>504</v>
      </c>
      <c r="O455" s="174" t="s">
        <v>1010</v>
      </c>
      <c r="P455" s="174" t="s">
        <v>460</v>
      </c>
      <c r="Q455" s="174" t="s">
        <v>715</v>
      </c>
      <c r="R455" s="174" t="s">
        <v>1538</v>
      </c>
      <c r="S455" s="174" t="s">
        <v>1378</v>
      </c>
      <c r="T455" s="174" t="s">
        <v>1379</v>
      </c>
      <c r="AF455" s="174" t="s">
        <v>2670</v>
      </c>
      <c r="AG455" s="174" t="s">
        <v>2671</v>
      </c>
      <c r="AH455" s="174" t="s">
        <v>2667</v>
      </c>
      <c r="AI455" s="174" t="s">
        <v>2668</v>
      </c>
      <c r="AJ455" s="176" t="s">
        <v>2672</v>
      </c>
    </row>
    <row r="456" spans="1:36" ht="315">
      <c r="A456" s="174" t="s">
        <v>433</v>
      </c>
      <c r="B456" s="174" t="s">
        <v>1541</v>
      </c>
      <c r="C456" s="174">
        <v>604406</v>
      </c>
      <c r="D456" s="174" t="s">
        <v>1542</v>
      </c>
      <c r="E456" s="174" t="s">
        <v>1374</v>
      </c>
      <c r="F456" s="174" t="s">
        <v>645</v>
      </c>
      <c r="G456" s="174" t="s">
        <v>124</v>
      </c>
      <c r="H456" s="175">
        <v>45923.665277777778</v>
      </c>
      <c r="I456" s="174" t="s">
        <v>453</v>
      </c>
      <c r="J456" s="174" t="s">
        <v>475</v>
      </c>
      <c r="K456" s="174" t="s">
        <v>1201</v>
      </c>
      <c r="L456" s="174" t="s">
        <v>1538</v>
      </c>
      <c r="M456" s="174" t="s">
        <v>784</v>
      </c>
      <c r="AF456" s="174" t="s">
        <v>2670</v>
      </c>
      <c r="AG456" s="174" t="s">
        <v>2671</v>
      </c>
      <c r="AH456" s="174" t="s">
        <v>2667</v>
      </c>
      <c r="AI456" s="174" t="s">
        <v>2668</v>
      </c>
      <c r="AJ456" s="176" t="s">
        <v>2672</v>
      </c>
    </row>
    <row r="457" spans="1:36" ht="315">
      <c r="A457" s="174" t="s">
        <v>433</v>
      </c>
      <c r="B457" s="174" t="s">
        <v>1543</v>
      </c>
      <c r="C457" s="174">
        <v>604402</v>
      </c>
      <c r="D457" s="174" t="s">
        <v>1544</v>
      </c>
      <c r="E457" s="174" t="s">
        <v>474</v>
      </c>
      <c r="F457" s="174" t="s">
        <v>474</v>
      </c>
      <c r="G457" s="174" t="s">
        <v>304</v>
      </c>
      <c r="H457" s="175">
        <v>45923.650694444441</v>
      </c>
      <c r="I457" s="174" t="s">
        <v>453</v>
      </c>
      <c r="J457" s="174" t="s">
        <v>475</v>
      </c>
      <c r="K457" s="174" t="s">
        <v>440</v>
      </c>
      <c r="L457" s="174" t="s">
        <v>1201</v>
      </c>
      <c r="M457" s="174" t="s">
        <v>445</v>
      </c>
      <c r="N457" s="174" t="s">
        <v>504</v>
      </c>
      <c r="O457" s="174" t="s">
        <v>1010</v>
      </c>
      <c r="P457" s="174" t="s">
        <v>460</v>
      </c>
      <c r="Q457" s="174" t="s">
        <v>499</v>
      </c>
      <c r="R457" s="174" t="s">
        <v>1538</v>
      </c>
      <c r="AF457" s="174" t="s">
        <v>2670</v>
      </c>
      <c r="AG457" s="174" t="s">
        <v>2671</v>
      </c>
      <c r="AH457" s="174" t="s">
        <v>2667</v>
      </c>
      <c r="AI457" s="174" t="s">
        <v>2668</v>
      </c>
      <c r="AJ457" s="176" t="s">
        <v>2672</v>
      </c>
    </row>
    <row r="458" spans="1:36" ht="315">
      <c r="A458" s="174" t="s">
        <v>433</v>
      </c>
      <c r="B458" s="174" t="s">
        <v>1545</v>
      </c>
      <c r="C458" s="174">
        <v>604096</v>
      </c>
      <c r="D458" s="174" t="s">
        <v>1546</v>
      </c>
      <c r="E458" s="174" t="s">
        <v>645</v>
      </c>
      <c r="F458" s="174" t="s">
        <v>645</v>
      </c>
      <c r="G458" s="174" t="s">
        <v>304</v>
      </c>
      <c r="H458" s="175">
        <v>45923.634722222225</v>
      </c>
      <c r="I458" s="174" t="s">
        <v>482</v>
      </c>
      <c r="J458" s="174" t="s">
        <v>475</v>
      </c>
      <c r="K458" s="174" t="s">
        <v>1041</v>
      </c>
      <c r="L458" s="174" t="s">
        <v>485</v>
      </c>
      <c r="M458" s="174" t="s">
        <v>1429</v>
      </c>
      <c r="N458" s="174" t="s">
        <v>1538</v>
      </c>
      <c r="O458" s="174" t="s">
        <v>784</v>
      </c>
      <c r="AF458" s="174" t="s">
        <v>2670</v>
      </c>
      <c r="AG458" s="174" t="s">
        <v>2671</v>
      </c>
      <c r="AH458" s="174" t="s">
        <v>2667</v>
      </c>
      <c r="AI458" s="174" t="s">
        <v>2668</v>
      </c>
      <c r="AJ458" s="176" t="s">
        <v>2672</v>
      </c>
    </row>
    <row r="459" spans="1:36" ht="315">
      <c r="A459" s="174" t="s">
        <v>433</v>
      </c>
      <c r="B459" s="174" t="s">
        <v>1547</v>
      </c>
      <c r="C459" s="174">
        <v>604095</v>
      </c>
      <c r="D459" s="174" t="s">
        <v>1548</v>
      </c>
      <c r="E459" s="174" t="s">
        <v>1549</v>
      </c>
      <c r="F459" s="174" t="s">
        <v>474</v>
      </c>
      <c r="G459" s="174" t="s">
        <v>298</v>
      </c>
      <c r="H459" s="175">
        <v>45923.625</v>
      </c>
      <c r="I459" s="174" t="s">
        <v>453</v>
      </c>
      <c r="J459" s="174" t="s">
        <v>475</v>
      </c>
      <c r="K459" s="174" t="s">
        <v>737</v>
      </c>
      <c r="L459" s="174" t="s">
        <v>460</v>
      </c>
      <c r="M459" s="174" t="s">
        <v>1538</v>
      </c>
      <c r="AF459" s="174" t="s">
        <v>2670</v>
      </c>
      <c r="AG459" s="174" t="s">
        <v>2671</v>
      </c>
      <c r="AH459" s="174" t="s">
        <v>2667</v>
      </c>
      <c r="AI459" s="174" t="s">
        <v>2668</v>
      </c>
      <c r="AJ459" s="176" t="s">
        <v>2672</v>
      </c>
    </row>
    <row r="460" spans="1:36" ht="315">
      <c r="A460" s="174" t="s">
        <v>433</v>
      </c>
      <c r="B460" s="174" t="s">
        <v>1550</v>
      </c>
      <c r="C460" s="174">
        <v>604085</v>
      </c>
      <c r="D460" s="174" t="s">
        <v>1551</v>
      </c>
      <c r="E460" s="174" t="s">
        <v>1481</v>
      </c>
      <c r="F460" s="174" t="s">
        <v>559</v>
      </c>
      <c r="G460" s="174" t="s">
        <v>299</v>
      </c>
      <c r="H460" s="175">
        <v>45923.553472222222</v>
      </c>
      <c r="I460" s="174" t="s">
        <v>491</v>
      </c>
      <c r="J460" s="174" t="s">
        <v>475</v>
      </c>
      <c r="K460" s="174" t="s">
        <v>726</v>
      </c>
      <c r="L460" s="174" t="s">
        <v>441</v>
      </c>
      <c r="M460" s="174" t="s">
        <v>442</v>
      </c>
      <c r="N460" s="174" t="s">
        <v>1501</v>
      </c>
      <c r="O460" s="174" t="s">
        <v>1515</v>
      </c>
      <c r="P460" s="174" t="s">
        <v>763</v>
      </c>
      <c r="Q460" s="174" t="s">
        <v>1227</v>
      </c>
      <c r="R460" s="174" t="s">
        <v>529</v>
      </c>
      <c r="S460" s="174" t="s">
        <v>1552</v>
      </c>
      <c r="T460" s="174" t="s">
        <v>963</v>
      </c>
      <c r="AF460" s="174" t="s">
        <v>2670</v>
      </c>
      <c r="AG460" s="174" t="s">
        <v>2671</v>
      </c>
      <c r="AH460" s="174" t="s">
        <v>2667</v>
      </c>
      <c r="AI460" s="174" t="s">
        <v>2668</v>
      </c>
      <c r="AJ460" s="176" t="s">
        <v>2672</v>
      </c>
    </row>
    <row r="461" spans="1:36" ht="315">
      <c r="A461" s="174" t="s">
        <v>433</v>
      </c>
      <c r="B461" s="174" t="s">
        <v>1553</v>
      </c>
      <c r="C461" s="174">
        <v>603859</v>
      </c>
      <c r="D461" s="174" t="s">
        <v>1554</v>
      </c>
      <c r="E461" s="174" t="s">
        <v>532</v>
      </c>
      <c r="F461" s="174" t="s">
        <v>532</v>
      </c>
      <c r="G461" s="174" t="s">
        <v>304</v>
      </c>
      <c r="H461" s="175">
        <v>45922.754166666666</v>
      </c>
      <c r="I461" s="174" t="s">
        <v>453</v>
      </c>
      <c r="J461" s="174" t="s">
        <v>475</v>
      </c>
      <c r="K461" s="174" t="s">
        <v>737</v>
      </c>
      <c r="L461" s="174" t="s">
        <v>485</v>
      </c>
      <c r="M461" s="174" t="s">
        <v>1058</v>
      </c>
      <c r="N461" s="174" t="s">
        <v>460</v>
      </c>
      <c r="O461" s="174" t="s">
        <v>1429</v>
      </c>
      <c r="P461" s="174" t="s">
        <v>1538</v>
      </c>
      <c r="Q461" s="174" t="s">
        <v>963</v>
      </c>
      <c r="AF461" s="174" t="s">
        <v>2670</v>
      </c>
      <c r="AG461" s="174" t="s">
        <v>2671</v>
      </c>
      <c r="AH461" s="174" t="s">
        <v>2667</v>
      </c>
      <c r="AI461" s="174" t="s">
        <v>2668</v>
      </c>
      <c r="AJ461" s="176" t="s">
        <v>2672</v>
      </c>
    </row>
    <row r="462" spans="1:36" ht="315">
      <c r="A462" s="174" t="s">
        <v>433</v>
      </c>
      <c r="B462" s="174" t="s">
        <v>1555</v>
      </c>
      <c r="C462" s="174">
        <v>603190</v>
      </c>
      <c r="D462" s="174" t="s">
        <v>1556</v>
      </c>
      <c r="E462" s="174" t="s">
        <v>474</v>
      </c>
      <c r="F462" s="174" t="s">
        <v>474</v>
      </c>
      <c r="G462" s="174" t="s">
        <v>304</v>
      </c>
      <c r="H462" s="175">
        <v>45922.709027777775</v>
      </c>
      <c r="I462" s="174" t="s">
        <v>453</v>
      </c>
      <c r="J462" s="174" t="s">
        <v>475</v>
      </c>
      <c r="K462" s="174" t="s">
        <v>439</v>
      </c>
      <c r="L462" s="174" t="s">
        <v>440</v>
      </c>
      <c r="M462" s="174" t="s">
        <v>1557</v>
      </c>
      <c r="N462" s="174" t="s">
        <v>929</v>
      </c>
      <c r="O462" s="174" t="s">
        <v>1201</v>
      </c>
      <c r="P462" s="174" t="s">
        <v>445</v>
      </c>
      <c r="Q462" s="174" t="s">
        <v>504</v>
      </c>
      <c r="R462" s="174" t="s">
        <v>521</v>
      </c>
      <c r="S462" s="174" t="s">
        <v>460</v>
      </c>
      <c r="T462" s="174" t="s">
        <v>1199</v>
      </c>
      <c r="U462" s="174" t="s">
        <v>1538</v>
      </c>
      <c r="AF462" s="174" t="s">
        <v>2670</v>
      </c>
      <c r="AG462" s="174" t="s">
        <v>2671</v>
      </c>
      <c r="AH462" s="174" t="s">
        <v>2667</v>
      </c>
      <c r="AI462" s="174" t="s">
        <v>2668</v>
      </c>
      <c r="AJ462" s="176" t="s">
        <v>2672</v>
      </c>
    </row>
    <row r="463" spans="1:36" ht="315">
      <c r="A463" s="174" t="s">
        <v>433</v>
      </c>
      <c r="B463" s="174" t="s">
        <v>1558</v>
      </c>
      <c r="C463" s="174">
        <v>601477</v>
      </c>
      <c r="D463" s="174" t="s">
        <v>1559</v>
      </c>
      <c r="E463" s="174" t="s">
        <v>1311</v>
      </c>
      <c r="F463" s="174" t="s">
        <v>559</v>
      </c>
      <c r="G463" s="174" t="s">
        <v>303</v>
      </c>
      <c r="H463" s="175">
        <v>45919.657638888886</v>
      </c>
      <c r="I463" s="174" t="s">
        <v>482</v>
      </c>
      <c r="J463" s="174" t="s">
        <v>475</v>
      </c>
      <c r="K463" s="174" t="s">
        <v>737</v>
      </c>
      <c r="L463" s="174" t="s">
        <v>866</v>
      </c>
      <c r="M463" s="174" t="s">
        <v>738</v>
      </c>
      <c r="N463" s="174" t="s">
        <v>442</v>
      </c>
      <c r="O463" s="174" t="s">
        <v>1560</v>
      </c>
      <c r="P463" s="174" t="s">
        <v>1362</v>
      </c>
      <c r="Q463" s="174" t="s">
        <v>1210</v>
      </c>
      <c r="R463" s="174" t="s">
        <v>695</v>
      </c>
      <c r="S463" s="174" t="s">
        <v>1561</v>
      </c>
      <c r="T463" s="174" t="s">
        <v>529</v>
      </c>
      <c r="U463" s="174" t="s">
        <v>1562</v>
      </c>
      <c r="AF463" s="174" t="s">
        <v>2670</v>
      </c>
      <c r="AG463" s="174" t="s">
        <v>2671</v>
      </c>
      <c r="AH463" s="174" t="s">
        <v>2667</v>
      </c>
      <c r="AI463" s="174" t="s">
        <v>2668</v>
      </c>
      <c r="AJ463" s="176" t="s">
        <v>2672</v>
      </c>
    </row>
    <row r="464" spans="1:36" ht="315">
      <c r="A464" s="174" t="s">
        <v>433</v>
      </c>
      <c r="B464" s="174" t="s">
        <v>1563</v>
      </c>
      <c r="C464" s="174">
        <v>600930</v>
      </c>
      <c r="D464" s="174" t="s">
        <v>540</v>
      </c>
      <c r="E464" s="174" t="s">
        <v>1440</v>
      </c>
      <c r="F464" s="174" t="s">
        <v>519</v>
      </c>
      <c r="G464" s="174" t="s">
        <v>303</v>
      </c>
      <c r="H464" s="175">
        <v>45918.896527777775</v>
      </c>
      <c r="I464" s="174" t="s">
        <v>482</v>
      </c>
      <c r="J464" s="174" t="s">
        <v>475</v>
      </c>
      <c r="K464" s="174" t="s">
        <v>737</v>
      </c>
      <c r="L464" s="174" t="s">
        <v>738</v>
      </c>
      <c r="M464" s="174" t="s">
        <v>442</v>
      </c>
      <c r="N464" s="174" t="s">
        <v>1501</v>
      </c>
      <c r="O464" s="174" t="s">
        <v>1362</v>
      </c>
      <c r="P464" s="174" t="s">
        <v>1207</v>
      </c>
      <c r="Q464" s="174" t="s">
        <v>695</v>
      </c>
      <c r="R464" s="174" t="s">
        <v>1561</v>
      </c>
      <c r="S464" s="174" t="s">
        <v>1564</v>
      </c>
      <c r="AF464" s="174" t="s">
        <v>2670</v>
      </c>
      <c r="AG464" s="174" t="s">
        <v>2671</v>
      </c>
      <c r="AH464" s="174" t="s">
        <v>2667</v>
      </c>
      <c r="AI464" s="174" t="s">
        <v>2668</v>
      </c>
      <c r="AJ464" s="176" t="s">
        <v>2672</v>
      </c>
    </row>
    <row r="465" spans="1:36" ht="315">
      <c r="A465" s="174" t="s">
        <v>433</v>
      </c>
      <c r="B465" s="174" t="s">
        <v>1565</v>
      </c>
      <c r="C465" s="174">
        <v>600886</v>
      </c>
      <c r="D465" s="174" t="s">
        <v>1554</v>
      </c>
      <c r="E465" s="174" t="s">
        <v>532</v>
      </c>
      <c r="F465" s="174" t="s">
        <v>532</v>
      </c>
      <c r="G465" s="174" t="s">
        <v>304</v>
      </c>
      <c r="H465" s="175">
        <v>45918.856249999997</v>
      </c>
      <c r="I465" s="174" t="s">
        <v>453</v>
      </c>
      <c r="J465" s="174" t="s">
        <v>475</v>
      </c>
      <c r="K465" s="174" t="s">
        <v>737</v>
      </c>
      <c r="L465" s="174" t="s">
        <v>738</v>
      </c>
      <c r="M465" s="174" t="s">
        <v>442</v>
      </c>
      <c r="N465" s="174" t="s">
        <v>1560</v>
      </c>
      <c r="O465" s="174" t="s">
        <v>1566</v>
      </c>
      <c r="P465" s="174" t="s">
        <v>1058</v>
      </c>
      <c r="Q465" s="174" t="s">
        <v>650</v>
      </c>
      <c r="R465" s="174" t="s">
        <v>672</v>
      </c>
      <c r="S465" s="174" t="s">
        <v>763</v>
      </c>
      <c r="T465" s="174" t="s">
        <v>1561</v>
      </c>
      <c r="AF465" s="174" t="s">
        <v>2670</v>
      </c>
      <c r="AG465" s="174" t="s">
        <v>2671</v>
      </c>
      <c r="AH465" s="174" t="s">
        <v>2667</v>
      </c>
      <c r="AI465" s="174" t="s">
        <v>2668</v>
      </c>
      <c r="AJ465" s="176" t="s">
        <v>2672</v>
      </c>
    </row>
    <row r="466" spans="1:36" ht="315">
      <c r="A466" s="174" t="s">
        <v>433</v>
      </c>
      <c r="B466" s="174" t="s">
        <v>1567</v>
      </c>
      <c r="C466" s="174">
        <v>600882</v>
      </c>
      <c r="D466" s="174" t="s">
        <v>1542</v>
      </c>
      <c r="E466" s="174" t="s">
        <v>1128</v>
      </c>
      <c r="F466" s="174" t="s">
        <v>508</v>
      </c>
      <c r="G466" s="174" t="s">
        <v>303</v>
      </c>
      <c r="H466" s="175">
        <v>45918.826388888891</v>
      </c>
      <c r="I466" s="174" t="s">
        <v>453</v>
      </c>
      <c r="J466" s="174" t="s">
        <v>475</v>
      </c>
      <c r="K466" s="174" t="s">
        <v>738</v>
      </c>
      <c r="L466" s="174" t="s">
        <v>442</v>
      </c>
      <c r="M466" s="174" t="s">
        <v>1560</v>
      </c>
      <c r="N466" s="174" t="s">
        <v>1428</v>
      </c>
      <c r="O466" s="174" t="s">
        <v>1207</v>
      </c>
      <c r="P466" s="174" t="s">
        <v>1429</v>
      </c>
      <c r="Q466" s="174" t="s">
        <v>1561</v>
      </c>
      <c r="R466" s="174" t="s">
        <v>1568</v>
      </c>
      <c r="S466" s="174" t="s">
        <v>784</v>
      </c>
      <c r="AF466" s="174" t="s">
        <v>2670</v>
      </c>
      <c r="AG466" s="174" t="s">
        <v>2671</v>
      </c>
      <c r="AH466" s="174" t="s">
        <v>2667</v>
      </c>
      <c r="AI466" s="174" t="s">
        <v>2668</v>
      </c>
      <c r="AJ466" s="176" t="s">
        <v>2672</v>
      </c>
    </row>
    <row r="467" spans="1:36" ht="315">
      <c r="A467" s="174" t="s">
        <v>433</v>
      </c>
      <c r="B467" s="174" t="s">
        <v>1569</v>
      </c>
      <c r="C467" s="174">
        <v>600881</v>
      </c>
      <c r="D467" s="174" t="s">
        <v>1570</v>
      </c>
      <c r="E467" s="174" t="s">
        <v>736</v>
      </c>
      <c r="F467" s="174" t="s">
        <v>508</v>
      </c>
      <c r="G467" s="174" t="s">
        <v>124</v>
      </c>
      <c r="H467" s="175">
        <v>45918.749305555553</v>
      </c>
      <c r="I467" s="174" t="s">
        <v>482</v>
      </c>
      <c r="J467" s="174" t="s">
        <v>475</v>
      </c>
      <c r="K467" s="174" t="s">
        <v>738</v>
      </c>
      <c r="L467" s="174" t="s">
        <v>442</v>
      </c>
      <c r="M467" s="174" t="s">
        <v>1560</v>
      </c>
      <c r="N467" s="174" t="s">
        <v>1207</v>
      </c>
      <c r="O467" s="174" t="s">
        <v>1561</v>
      </c>
      <c r="P467" s="174" t="s">
        <v>784</v>
      </c>
      <c r="AF467" s="174" t="s">
        <v>2670</v>
      </c>
      <c r="AG467" s="174" t="s">
        <v>2671</v>
      </c>
      <c r="AH467" s="174" t="s">
        <v>2667</v>
      </c>
      <c r="AI467" s="174" t="s">
        <v>2668</v>
      </c>
      <c r="AJ467" s="176" t="s">
        <v>2672</v>
      </c>
    </row>
    <row r="468" spans="1:36" ht="315">
      <c r="A468" s="174" t="s">
        <v>433</v>
      </c>
      <c r="B468" s="174" t="s">
        <v>1571</v>
      </c>
      <c r="C468" s="174">
        <v>600921</v>
      </c>
      <c r="D468" s="174" t="s">
        <v>1572</v>
      </c>
      <c r="E468" s="174" t="s">
        <v>496</v>
      </c>
      <c r="F468" s="174" t="s">
        <v>496</v>
      </c>
      <c r="G468" s="174" t="s">
        <v>304</v>
      </c>
      <c r="H468" s="175">
        <v>45918.731249999997</v>
      </c>
      <c r="I468" s="174" t="s">
        <v>453</v>
      </c>
      <c r="J468" s="174" t="s">
        <v>475</v>
      </c>
      <c r="K468" s="174" t="s">
        <v>737</v>
      </c>
      <c r="L468" s="174" t="s">
        <v>738</v>
      </c>
      <c r="M468" s="174" t="s">
        <v>1041</v>
      </c>
      <c r="N468" s="174" t="s">
        <v>442</v>
      </c>
      <c r="O468" s="174" t="s">
        <v>1560</v>
      </c>
      <c r="P468" s="174" t="s">
        <v>1526</v>
      </c>
      <c r="Q468" s="174" t="s">
        <v>1393</v>
      </c>
      <c r="R468" s="174" t="s">
        <v>1349</v>
      </c>
      <c r="S468" s="174" t="s">
        <v>1561</v>
      </c>
      <c r="AF468" s="174" t="s">
        <v>2670</v>
      </c>
      <c r="AG468" s="174" t="s">
        <v>2671</v>
      </c>
      <c r="AH468" s="174" t="s">
        <v>2667</v>
      </c>
      <c r="AI468" s="174" t="s">
        <v>2668</v>
      </c>
      <c r="AJ468" s="176" t="s">
        <v>2672</v>
      </c>
    </row>
    <row r="469" spans="1:36" ht="315">
      <c r="A469" s="174" t="s">
        <v>433</v>
      </c>
      <c r="B469" s="174" t="s">
        <v>1573</v>
      </c>
      <c r="C469" s="174">
        <v>600757</v>
      </c>
      <c r="D469" s="174" t="s">
        <v>1544</v>
      </c>
      <c r="E469" s="174" t="s">
        <v>1574</v>
      </c>
      <c r="F469" s="174" t="s">
        <v>467</v>
      </c>
      <c r="G469" s="174" t="s">
        <v>299</v>
      </c>
      <c r="H469" s="175">
        <v>45918.623611111114</v>
      </c>
      <c r="I469" s="174" t="s">
        <v>453</v>
      </c>
      <c r="J469" s="174" t="s">
        <v>475</v>
      </c>
      <c r="K469" s="174" t="s">
        <v>737</v>
      </c>
      <c r="L469" s="174" t="s">
        <v>738</v>
      </c>
      <c r="M469" s="174" t="s">
        <v>442</v>
      </c>
      <c r="N469" s="174" t="s">
        <v>1560</v>
      </c>
      <c r="O469" s="174" t="s">
        <v>1515</v>
      </c>
      <c r="P469" s="174" t="s">
        <v>1010</v>
      </c>
      <c r="Q469" s="174" t="s">
        <v>1516</v>
      </c>
      <c r="R469" s="174" t="s">
        <v>931</v>
      </c>
      <c r="S469" s="174" t="s">
        <v>1561</v>
      </c>
      <c r="T469" s="174" t="s">
        <v>1575</v>
      </c>
      <c r="AF469" s="174" t="s">
        <v>2670</v>
      </c>
      <c r="AG469" s="174" t="s">
        <v>2671</v>
      </c>
      <c r="AH469" s="174" t="s">
        <v>2667</v>
      </c>
      <c r="AI469" s="174" t="s">
        <v>2668</v>
      </c>
      <c r="AJ469" s="176" t="s">
        <v>2672</v>
      </c>
    </row>
    <row r="470" spans="1:36" ht="315">
      <c r="A470" s="174" t="s">
        <v>433</v>
      </c>
      <c r="B470" s="174" t="s">
        <v>1576</v>
      </c>
      <c r="C470" s="174">
        <v>600649</v>
      </c>
      <c r="D470" s="174" t="s">
        <v>1531</v>
      </c>
      <c r="E470" s="174" t="s">
        <v>1577</v>
      </c>
      <c r="F470" s="174" t="s">
        <v>452</v>
      </c>
      <c r="G470" s="174" t="s">
        <v>298</v>
      </c>
      <c r="H470" s="175">
        <v>45918.543055555558</v>
      </c>
      <c r="I470" s="174" t="s">
        <v>482</v>
      </c>
      <c r="J470" s="174" t="s">
        <v>475</v>
      </c>
      <c r="K470" s="174" t="s">
        <v>737</v>
      </c>
      <c r="L470" s="174" t="s">
        <v>1206</v>
      </c>
      <c r="M470" s="174" t="s">
        <v>738</v>
      </c>
      <c r="N470" s="174" t="s">
        <v>442</v>
      </c>
      <c r="O470" s="174" t="s">
        <v>1452</v>
      </c>
      <c r="P470" s="174" t="s">
        <v>1560</v>
      </c>
      <c r="Q470" s="174" t="s">
        <v>1207</v>
      </c>
      <c r="R470" s="174" t="s">
        <v>1561</v>
      </c>
      <c r="AF470" s="174" t="s">
        <v>2670</v>
      </c>
      <c r="AG470" s="174" t="s">
        <v>2671</v>
      </c>
      <c r="AH470" s="174" t="s">
        <v>2667</v>
      </c>
      <c r="AI470" s="174" t="s">
        <v>2668</v>
      </c>
      <c r="AJ470" s="176" t="s">
        <v>2672</v>
      </c>
    </row>
    <row r="471" spans="1:36" ht="315">
      <c r="A471" s="174" t="s">
        <v>433</v>
      </c>
      <c r="B471" s="174" t="s">
        <v>1578</v>
      </c>
      <c r="C471" s="174">
        <v>600646</v>
      </c>
      <c r="D471" s="174" t="s">
        <v>1579</v>
      </c>
      <c r="E471" s="174" t="s">
        <v>1440</v>
      </c>
      <c r="F471" s="174" t="s">
        <v>645</v>
      </c>
      <c r="G471" s="174" t="s">
        <v>124</v>
      </c>
      <c r="H471" s="175">
        <v>45918.536805555559</v>
      </c>
      <c r="I471" s="174" t="s">
        <v>453</v>
      </c>
      <c r="J471" s="174" t="s">
        <v>475</v>
      </c>
      <c r="K471" s="174" t="s">
        <v>866</v>
      </c>
      <c r="L471" s="174" t="s">
        <v>738</v>
      </c>
      <c r="M471" s="174" t="s">
        <v>442</v>
      </c>
      <c r="N471" s="174" t="s">
        <v>1560</v>
      </c>
      <c r="O471" s="174" t="s">
        <v>1561</v>
      </c>
      <c r="P471" s="174" t="s">
        <v>784</v>
      </c>
      <c r="AF471" s="174" t="s">
        <v>2670</v>
      </c>
      <c r="AG471" s="174" t="s">
        <v>2671</v>
      </c>
      <c r="AH471" s="174" t="s">
        <v>2667</v>
      </c>
      <c r="AI471" s="174" t="s">
        <v>2668</v>
      </c>
      <c r="AJ471" s="176" t="s">
        <v>2672</v>
      </c>
    </row>
    <row r="472" spans="1:36" ht="315">
      <c r="A472" s="174" t="s">
        <v>433</v>
      </c>
      <c r="B472" s="174" t="s">
        <v>1580</v>
      </c>
      <c r="C472" s="174">
        <v>600575</v>
      </c>
      <c r="D472" s="174" t="s">
        <v>1581</v>
      </c>
      <c r="E472" s="174" t="s">
        <v>736</v>
      </c>
      <c r="F472" s="174" t="s">
        <v>525</v>
      </c>
      <c r="G472" s="174" t="s">
        <v>124</v>
      </c>
      <c r="H472" s="175">
        <v>45918.520833333336</v>
      </c>
      <c r="I472" s="174" t="s">
        <v>453</v>
      </c>
      <c r="J472" s="174" t="s">
        <v>475</v>
      </c>
      <c r="K472" s="174" t="s">
        <v>737</v>
      </c>
      <c r="L472" s="174" t="s">
        <v>738</v>
      </c>
      <c r="M472" s="174" t="s">
        <v>442</v>
      </c>
      <c r="N472" s="174" t="s">
        <v>1560</v>
      </c>
      <c r="O472" s="174" t="s">
        <v>1238</v>
      </c>
      <c r="P472" s="174" t="s">
        <v>1561</v>
      </c>
      <c r="AF472" s="174" t="s">
        <v>2670</v>
      </c>
      <c r="AG472" s="174" t="s">
        <v>2671</v>
      </c>
      <c r="AH472" s="174" t="s">
        <v>2667</v>
      </c>
      <c r="AI472" s="174" t="s">
        <v>2668</v>
      </c>
      <c r="AJ472" s="176" t="s">
        <v>2672</v>
      </c>
    </row>
    <row r="473" spans="1:36" ht="315">
      <c r="A473" s="174" t="s">
        <v>433</v>
      </c>
      <c r="B473" s="174" t="s">
        <v>1582</v>
      </c>
      <c r="C473" s="174">
        <v>600618</v>
      </c>
      <c r="D473" s="174" t="s">
        <v>1265</v>
      </c>
      <c r="E473" s="174" t="s">
        <v>1583</v>
      </c>
      <c r="F473" s="174" t="s">
        <v>452</v>
      </c>
      <c r="G473" s="174" t="s">
        <v>124</v>
      </c>
      <c r="H473" s="175">
        <v>45918.517361111109</v>
      </c>
      <c r="I473" s="174" t="s">
        <v>482</v>
      </c>
      <c r="J473" s="174" t="s">
        <v>475</v>
      </c>
      <c r="K473" s="174" t="s">
        <v>737</v>
      </c>
      <c r="L473" s="174" t="s">
        <v>738</v>
      </c>
      <c r="M473" s="174" t="s">
        <v>442</v>
      </c>
      <c r="N473" s="174" t="s">
        <v>1560</v>
      </c>
      <c r="O473" s="174" t="s">
        <v>1207</v>
      </c>
      <c r="P473" s="174" t="s">
        <v>1561</v>
      </c>
      <c r="AF473" s="174" t="s">
        <v>2670</v>
      </c>
      <c r="AG473" s="174" t="s">
        <v>2671</v>
      </c>
      <c r="AH473" s="174" t="s">
        <v>2667</v>
      </c>
      <c r="AI473" s="174" t="s">
        <v>2668</v>
      </c>
      <c r="AJ473" s="176" t="s">
        <v>2672</v>
      </c>
    </row>
    <row r="474" spans="1:36" ht="315">
      <c r="A474" s="174" t="s">
        <v>433</v>
      </c>
      <c r="B474" s="174" t="s">
        <v>1584</v>
      </c>
      <c r="C474" s="174">
        <v>600519</v>
      </c>
      <c r="D474" s="174" t="s">
        <v>551</v>
      </c>
      <c r="E474" s="174" t="s">
        <v>736</v>
      </c>
      <c r="F474" s="174" t="s">
        <v>496</v>
      </c>
      <c r="G474" s="174" t="s">
        <v>124</v>
      </c>
      <c r="H474" s="175">
        <v>45918.466666666667</v>
      </c>
      <c r="I474" s="174" t="s">
        <v>482</v>
      </c>
      <c r="J474" s="174" t="s">
        <v>475</v>
      </c>
      <c r="K474" s="174" t="s">
        <v>737</v>
      </c>
      <c r="L474" s="174" t="s">
        <v>738</v>
      </c>
      <c r="M474" s="174" t="s">
        <v>442</v>
      </c>
      <c r="N474" s="174" t="s">
        <v>1560</v>
      </c>
      <c r="O474" s="174" t="s">
        <v>1207</v>
      </c>
      <c r="P474" s="174" t="s">
        <v>1561</v>
      </c>
      <c r="AF474" s="174" t="s">
        <v>2670</v>
      </c>
      <c r="AG474" s="174" t="s">
        <v>2671</v>
      </c>
      <c r="AH474" s="174" t="s">
        <v>2667</v>
      </c>
      <c r="AI474" s="174" t="s">
        <v>2668</v>
      </c>
      <c r="AJ474" s="176" t="s">
        <v>2672</v>
      </c>
    </row>
    <row r="475" spans="1:36" ht="315">
      <c r="A475" s="174" t="s">
        <v>433</v>
      </c>
      <c r="B475" s="174" t="s">
        <v>1585</v>
      </c>
      <c r="C475" s="174">
        <v>600157</v>
      </c>
      <c r="D475" s="174" t="s">
        <v>561</v>
      </c>
      <c r="E475" s="174" t="s">
        <v>1128</v>
      </c>
      <c r="F475" s="174" t="s">
        <v>532</v>
      </c>
      <c r="G475" s="174" t="s">
        <v>304</v>
      </c>
      <c r="H475" s="175">
        <v>45917.856249999997</v>
      </c>
      <c r="I475" s="174" t="s">
        <v>482</v>
      </c>
      <c r="J475" s="174" t="s">
        <v>678</v>
      </c>
      <c r="K475" s="174" t="s">
        <v>737</v>
      </c>
      <c r="L475" s="174" t="s">
        <v>738</v>
      </c>
      <c r="M475" s="174" t="s">
        <v>442</v>
      </c>
      <c r="N475" s="174" t="s">
        <v>929</v>
      </c>
      <c r="O475" s="174" t="s">
        <v>1560</v>
      </c>
      <c r="P475" s="174" t="s">
        <v>1515</v>
      </c>
      <c r="Q475" s="174" t="s">
        <v>1516</v>
      </c>
      <c r="R475" s="174" t="s">
        <v>763</v>
      </c>
      <c r="S475" s="174" t="s">
        <v>1561</v>
      </c>
      <c r="T475" s="174" t="s">
        <v>1518</v>
      </c>
      <c r="AF475" s="174" t="s">
        <v>2670</v>
      </c>
      <c r="AG475" s="174" t="s">
        <v>2671</v>
      </c>
      <c r="AH475" s="174" t="s">
        <v>2667</v>
      </c>
      <c r="AI475" s="174" t="s">
        <v>2668</v>
      </c>
      <c r="AJ475" s="176" t="s">
        <v>2672</v>
      </c>
    </row>
    <row r="476" spans="1:36" ht="315">
      <c r="A476" s="174" t="s">
        <v>433</v>
      </c>
      <c r="B476" s="174" t="s">
        <v>1586</v>
      </c>
      <c r="C476" s="174">
        <v>600156</v>
      </c>
      <c r="D476" s="174" t="s">
        <v>1587</v>
      </c>
      <c r="E476" s="174" t="s">
        <v>736</v>
      </c>
      <c r="F476" s="174" t="s">
        <v>503</v>
      </c>
      <c r="G476" s="174" t="s">
        <v>124</v>
      </c>
      <c r="H476" s="175">
        <v>45917.839583333334</v>
      </c>
      <c r="I476" s="174" t="s">
        <v>453</v>
      </c>
      <c r="J476" s="174" t="s">
        <v>475</v>
      </c>
      <c r="K476" s="174" t="s">
        <v>737</v>
      </c>
      <c r="L476" s="174" t="s">
        <v>738</v>
      </c>
      <c r="M476" s="174" t="s">
        <v>442</v>
      </c>
      <c r="N476" s="174" t="s">
        <v>1560</v>
      </c>
      <c r="O476" s="174" t="s">
        <v>1207</v>
      </c>
      <c r="P476" s="174" t="s">
        <v>1561</v>
      </c>
      <c r="AF476" s="174" t="s">
        <v>2670</v>
      </c>
      <c r="AG476" s="174" t="s">
        <v>2671</v>
      </c>
      <c r="AH476" s="174" t="s">
        <v>2667</v>
      </c>
      <c r="AI476" s="174" t="s">
        <v>2668</v>
      </c>
      <c r="AJ476" s="176" t="s">
        <v>2672</v>
      </c>
    </row>
    <row r="477" spans="1:36" ht="315">
      <c r="A477" s="174" t="s">
        <v>433</v>
      </c>
      <c r="B477" s="174" t="s">
        <v>1588</v>
      </c>
      <c r="C477" s="174">
        <v>600040</v>
      </c>
      <c r="D477" s="174" t="s">
        <v>1508</v>
      </c>
      <c r="E477" s="174" t="s">
        <v>1577</v>
      </c>
      <c r="F477" s="174" t="s">
        <v>519</v>
      </c>
      <c r="G477" s="174" t="s">
        <v>303</v>
      </c>
      <c r="H477" s="175">
        <v>45917.67083333333</v>
      </c>
      <c r="I477" s="174" t="s">
        <v>453</v>
      </c>
      <c r="J477" s="174" t="s">
        <v>475</v>
      </c>
      <c r="K477" s="174" t="s">
        <v>737</v>
      </c>
      <c r="L477" s="174" t="s">
        <v>738</v>
      </c>
      <c r="M477" s="174" t="s">
        <v>442</v>
      </c>
      <c r="N477" s="174" t="s">
        <v>1560</v>
      </c>
      <c r="O477" s="174" t="s">
        <v>1515</v>
      </c>
      <c r="P477" s="174" t="s">
        <v>1207</v>
      </c>
      <c r="Q477" s="174" t="s">
        <v>1561</v>
      </c>
      <c r="R477" s="174" t="s">
        <v>1589</v>
      </c>
      <c r="AF477" s="174" t="s">
        <v>2670</v>
      </c>
      <c r="AG477" s="174" t="s">
        <v>2671</v>
      </c>
      <c r="AH477" s="174" t="s">
        <v>2667</v>
      </c>
      <c r="AI477" s="174" t="s">
        <v>2668</v>
      </c>
      <c r="AJ477" s="176" t="s">
        <v>2672</v>
      </c>
    </row>
    <row r="478" spans="1:36" ht="315">
      <c r="A478" s="174" t="s">
        <v>433</v>
      </c>
      <c r="B478" s="174" t="s">
        <v>1590</v>
      </c>
      <c r="C478" s="174">
        <v>595975</v>
      </c>
      <c r="D478" s="174" t="s">
        <v>1591</v>
      </c>
      <c r="E478" s="174" t="s">
        <v>467</v>
      </c>
      <c r="F478" s="174" t="s">
        <v>467</v>
      </c>
      <c r="G478" s="174" t="s">
        <v>304</v>
      </c>
      <c r="H478" s="175">
        <v>45909.651388888888</v>
      </c>
      <c r="I478" s="174" t="s">
        <v>482</v>
      </c>
      <c r="J478" s="174" t="s">
        <v>475</v>
      </c>
      <c r="K478" s="174" t="s">
        <v>737</v>
      </c>
      <c r="L478" s="174" t="s">
        <v>1201</v>
      </c>
      <c r="M478" s="174" t="s">
        <v>445</v>
      </c>
      <c r="N478" s="174" t="s">
        <v>504</v>
      </c>
      <c r="O478" s="174" t="s">
        <v>460</v>
      </c>
      <c r="P478" s="174" t="s">
        <v>1592</v>
      </c>
      <c r="Q478" s="174" t="s">
        <v>1593</v>
      </c>
      <c r="R478" s="174" t="s">
        <v>1538</v>
      </c>
      <c r="AF478" s="174" t="s">
        <v>2670</v>
      </c>
      <c r="AG478" s="174" t="s">
        <v>2671</v>
      </c>
      <c r="AH478" s="174" t="s">
        <v>2667</v>
      </c>
      <c r="AI478" s="174" t="s">
        <v>2668</v>
      </c>
      <c r="AJ478" s="176" t="s">
        <v>2672</v>
      </c>
    </row>
    <row r="479" spans="1:36" ht="315">
      <c r="A479" s="174" t="s">
        <v>433</v>
      </c>
      <c r="B479" s="174" t="s">
        <v>1594</v>
      </c>
      <c r="C479" s="174">
        <v>596017</v>
      </c>
      <c r="D479" s="174" t="s">
        <v>1595</v>
      </c>
      <c r="E479" s="174" t="s">
        <v>1596</v>
      </c>
      <c r="F479" s="174" t="s">
        <v>503</v>
      </c>
      <c r="G479" s="174" t="s">
        <v>298</v>
      </c>
      <c r="H479" s="175">
        <v>45909.615277777775</v>
      </c>
      <c r="I479" s="174" t="s">
        <v>453</v>
      </c>
      <c r="J479" s="174" t="s">
        <v>678</v>
      </c>
      <c r="K479" s="174" t="s">
        <v>1201</v>
      </c>
      <c r="L479" s="174" t="s">
        <v>1538</v>
      </c>
      <c r="M479" s="174" t="s">
        <v>463</v>
      </c>
      <c r="AF479" s="174" t="s">
        <v>2670</v>
      </c>
      <c r="AG479" s="174" t="s">
        <v>2671</v>
      </c>
      <c r="AH479" s="174" t="s">
        <v>2667</v>
      </c>
      <c r="AI479" s="174" t="s">
        <v>2668</v>
      </c>
      <c r="AJ479" s="176" t="s">
        <v>2672</v>
      </c>
    </row>
    <row r="480" spans="1:36" ht="315">
      <c r="A480" s="174" t="s">
        <v>433</v>
      </c>
      <c r="B480" s="174" t="s">
        <v>1597</v>
      </c>
      <c r="C480" s="174">
        <v>593075</v>
      </c>
      <c r="D480" s="174" t="s">
        <v>1598</v>
      </c>
      <c r="E480" s="174" t="s">
        <v>1318</v>
      </c>
      <c r="F480" s="174" t="s">
        <v>508</v>
      </c>
      <c r="G480" s="174" t="s">
        <v>300</v>
      </c>
      <c r="H480" s="175">
        <v>45902.664583333331</v>
      </c>
      <c r="I480" s="174" t="s">
        <v>453</v>
      </c>
      <c r="J480" s="174" t="s">
        <v>678</v>
      </c>
      <c r="K480" s="174" t="s">
        <v>737</v>
      </c>
      <c r="L480" s="174" t="s">
        <v>1201</v>
      </c>
      <c r="M480" s="174" t="s">
        <v>1058</v>
      </c>
      <c r="N480" s="174" t="s">
        <v>460</v>
      </c>
      <c r="O480" s="174" t="s">
        <v>715</v>
      </c>
      <c r="P480" s="174" t="s">
        <v>1538</v>
      </c>
      <c r="Q480" s="174" t="s">
        <v>529</v>
      </c>
      <c r="R480" s="174" t="s">
        <v>963</v>
      </c>
      <c r="AF480" s="174" t="s">
        <v>2670</v>
      </c>
      <c r="AG480" s="174" t="s">
        <v>2671</v>
      </c>
      <c r="AH480" s="174" t="s">
        <v>2667</v>
      </c>
      <c r="AI480" s="174" t="s">
        <v>2668</v>
      </c>
      <c r="AJ480" s="176" t="s">
        <v>2672</v>
      </c>
    </row>
    <row r="481" spans="1:36" ht="315">
      <c r="A481" s="174" t="s">
        <v>433</v>
      </c>
      <c r="B481" s="174" t="s">
        <v>1599</v>
      </c>
      <c r="C481" s="174">
        <v>593012</v>
      </c>
      <c r="D481" s="174" t="s">
        <v>1600</v>
      </c>
      <c r="E481" s="174" t="s">
        <v>466</v>
      </c>
      <c r="F481" s="174" t="s">
        <v>532</v>
      </c>
      <c r="G481" s="174" t="s">
        <v>302</v>
      </c>
      <c r="H481" s="175">
        <v>45902.538194444445</v>
      </c>
      <c r="I481" s="174" t="s">
        <v>482</v>
      </c>
      <c r="J481" s="174" t="s">
        <v>475</v>
      </c>
      <c r="K481" s="174" t="s">
        <v>1041</v>
      </c>
      <c r="L481" s="174" t="s">
        <v>1201</v>
      </c>
      <c r="M481" s="174" t="s">
        <v>485</v>
      </c>
      <c r="N481" s="174" t="s">
        <v>493</v>
      </c>
      <c r="O481" s="174" t="s">
        <v>1538</v>
      </c>
      <c r="P481" s="174" t="s">
        <v>529</v>
      </c>
      <c r="Q481" s="174" t="s">
        <v>784</v>
      </c>
      <c r="AF481" s="174" t="s">
        <v>2670</v>
      </c>
      <c r="AG481" s="174" t="s">
        <v>2671</v>
      </c>
      <c r="AH481" s="174" t="s">
        <v>2667</v>
      </c>
      <c r="AI481" s="174" t="s">
        <v>2668</v>
      </c>
      <c r="AJ481" s="176" t="s">
        <v>2672</v>
      </c>
    </row>
    <row r="482" spans="1:36" ht="315">
      <c r="A482" s="174" t="s">
        <v>433</v>
      </c>
      <c r="B482" s="174" t="s">
        <v>1601</v>
      </c>
      <c r="C482" s="174">
        <v>592402</v>
      </c>
      <c r="D482" s="174" t="s">
        <v>1602</v>
      </c>
      <c r="E482" s="174" t="s">
        <v>1603</v>
      </c>
      <c r="F482" s="174" t="s">
        <v>525</v>
      </c>
      <c r="G482" s="174" t="s">
        <v>298</v>
      </c>
      <c r="H482" s="175">
        <v>45901.593055555553</v>
      </c>
      <c r="I482" s="174" t="s">
        <v>453</v>
      </c>
      <c r="J482" s="174" t="s">
        <v>475</v>
      </c>
      <c r="K482" s="174" t="s">
        <v>737</v>
      </c>
      <c r="L482" s="174" t="s">
        <v>1206</v>
      </c>
      <c r="M482" s="174" t="s">
        <v>1201</v>
      </c>
      <c r="N482" s="174" t="s">
        <v>1207</v>
      </c>
      <c r="O482" s="174" t="s">
        <v>460</v>
      </c>
      <c r="P482" s="174" t="s">
        <v>1199</v>
      </c>
      <c r="Q482" s="174" t="s">
        <v>1538</v>
      </c>
      <c r="AF482" s="174" t="s">
        <v>2670</v>
      </c>
      <c r="AG482" s="174" t="s">
        <v>2671</v>
      </c>
      <c r="AH482" s="174" t="s">
        <v>2667</v>
      </c>
      <c r="AI482" s="174" t="s">
        <v>2668</v>
      </c>
      <c r="AJ482" s="176" t="s">
        <v>2672</v>
      </c>
    </row>
    <row r="483" spans="1:36" ht="315">
      <c r="A483" s="174" t="s">
        <v>433</v>
      </c>
      <c r="B483" s="174" t="s">
        <v>1604</v>
      </c>
      <c r="C483" s="174">
        <v>590976</v>
      </c>
      <c r="D483" s="174" t="s">
        <v>1605</v>
      </c>
      <c r="E483" s="174" t="s">
        <v>508</v>
      </c>
      <c r="F483" s="174" t="s">
        <v>508</v>
      </c>
      <c r="G483" s="174" t="s">
        <v>304</v>
      </c>
      <c r="H483" s="175">
        <v>45897.688888888886</v>
      </c>
      <c r="I483" s="174" t="s">
        <v>453</v>
      </c>
      <c r="J483" s="174" t="s">
        <v>475</v>
      </c>
      <c r="K483" s="174" t="s">
        <v>1201</v>
      </c>
      <c r="L483" s="174" t="s">
        <v>485</v>
      </c>
      <c r="M483" s="174" t="s">
        <v>1058</v>
      </c>
      <c r="N483" s="174" t="s">
        <v>460</v>
      </c>
      <c r="O483" s="174" t="s">
        <v>1606</v>
      </c>
      <c r="P483" s="174" t="s">
        <v>1607</v>
      </c>
      <c r="Q483" s="174" t="s">
        <v>1194</v>
      </c>
      <c r="R483" s="174" t="s">
        <v>756</v>
      </c>
      <c r="AF483" s="174" t="s">
        <v>2670</v>
      </c>
      <c r="AG483" s="174" t="s">
        <v>2671</v>
      </c>
      <c r="AH483" s="174" t="s">
        <v>2667</v>
      </c>
      <c r="AI483" s="174" t="s">
        <v>2668</v>
      </c>
      <c r="AJ483" s="176" t="s">
        <v>2672</v>
      </c>
    </row>
    <row r="484" spans="1:36" ht="315">
      <c r="A484" s="174" t="s">
        <v>433</v>
      </c>
      <c r="B484" s="174" t="s">
        <v>1608</v>
      </c>
      <c r="C484" s="174">
        <v>590913</v>
      </c>
      <c r="D484" s="174" t="s">
        <v>1609</v>
      </c>
      <c r="E484" s="174" t="s">
        <v>519</v>
      </c>
      <c r="F484" s="174" t="s">
        <v>519</v>
      </c>
      <c r="G484" s="174" t="s">
        <v>304</v>
      </c>
      <c r="H484" s="175">
        <v>45897.582638888889</v>
      </c>
      <c r="I484" s="174" t="s">
        <v>453</v>
      </c>
      <c r="J484" s="174" t="s">
        <v>475</v>
      </c>
      <c r="K484" s="174" t="s">
        <v>1201</v>
      </c>
      <c r="L484" s="174" t="s">
        <v>445</v>
      </c>
      <c r="M484" s="174" t="s">
        <v>504</v>
      </c>
      <c r="N484" s="174" t="s">
        <v>1010</v>
      </c>
      <c r="O484" s="174" t="s">
        <v>460</v>
      </c>
      <c r="P484" s="174" t="s">
        <v>1193</v>
      </c>
      <c r="Q484" s="174" t="s">
        <v>1610</v>
      </c>
      <c r="R484" s="174" t="s">
        <v>1194</v>
      </c>
      <c r="S484" s="174" t="s">
        <v>529</v>
      </c>
      <c r="T484" s="174" t="s">
        <v>463</v>
      </c>
      <c r="AF484" s="174" t="s">
        <v>2670</v>
      </c>
      <c r="AG484" s="174" t="s">
        <v>2671</v>
      </c>
      <c r="AH484" s="174" t="s">
        <v>2667</v>
      </c>
      <c r="AI484" s="174" t="s">
        <v>2668</v>
      </c>
      <c r="AJ484" s="176" t="s">
        <v>2672</v>
      </c>
    </row>
    <row r="485" spans="1:36" ht="315">
      <c r="A485" s="174" t="s">
        <v>433</v>
      </c>
      <c r="B485" s="174" t="s">
        <v>1611</v>
      </c>
      <c r="C485" s="174">
        <v>587199</v>
      </c>
      <c r="D485" s="174" t="s">
        <v>1612</v>
      </c>
      <c r="E485" s="174" t="s">
        <v>532</v>
      </c>
      <c r="F485" s="174" t="s">
        <v>532</v>
      </c>
      <c r="G485" s="174" t="s">
        <v>304</v>
      </c>
      <c r="H485" s="175">
        <v>45891.692361111112</v>
      </c>
      <c r="I485" s="174" t="s">
        <v>453</v>
      </c>
      <c r="J485" s="174" t="s">
        <v>475</v>
      </c>
      <c r="K485" s="174" t="s">
        <v>1201</v>
      </c>
      <c r="L485" s="174" t="s">
        <v>445</v>
      </c>
      <c r="M485" s="174" t="s">
        <v>504</v>
      </c>
      <c r="N485" s="174" t="s">
        <v>1010</v>
      </c>
      <c r="O485" s="174" t="s">
        <v>1613</v>
      </c>
      <c r="P485" s="174" t="s">
        <v>672</v>
      </c>
      <c r="Q485" s="174" t="s">
        <v>1194</v>
      </c>
      <c r="R485" s="174" t="s">
        <v>529</v>
      </c>
      <c r="S485" s="174" t="s">
        <v>784</v>
      </c>
      <c r="AF485" s="174" t="s">
        <v>2670</v>
      </c>
      <c r="AG485" s="174" t="s">
        <v>2671</v>
      </c>
      <c r="AH485" s="174" t="s">
        <v>2667</v>
      </c>
      <c r="AI485" s="174" t="s">
        <v>2668</v>
      </c>
      <c r="AJ485" s="176" t="s">
        <v>2672</v>
      </c>
    </row>
    <row r="486" spans="1:36" ht="315">
      <c r="A486" s="174" t="s">
        <v>433</v>
      </c>
      <c r="B486" s="174" t="s">
        <v>1614</v>
      </c>
      <c r="C486" s="174">
        <v>587028</v>
      </c>
      <c r="D486" s="174" t="s">
        <v>1615</v>
      </c>
      <c r="E486" s="174" t="s">
        <v>503</v>
      </c>
      <c r="F486" s="174" t="s">
        <v>503</v>
      </c>
      <c r="G486" s="174" t="s">
        <v>304</v>
      </c>
      <c r="H486" s="175">
        <v>45891.647916666669</v>
      </c>
      <c r="I486" s="174" t="s">
        <v>453</v>
      </c>
      <c r="J486" s="174" t="s">
        <v>475</v>
      </c>
      <c r="K486" s="174" t="s">
        <v>726</v>
      </c>
      <c r="L486" s="174" t="s">
        <v>1201</v>
      </c>
      <c r="M486" s="174" t="s">
        <v>445</v>
      </c>
      <c r="N486" s="174" t="s">
        <v>504</v>
      </c>
      <c r="O486" s="174" t="s">
        <v>1010</v>
      </c>
      <c r="P486" s="174" t="s">
        <v>460</v>
      </c>
      <c r="Q486" s="174" t="s">
        <v>1606</v>
      </c>
      <c r="R486" s="174" t="s">
        <v>1194</v>
      </c>
      <c r="AF486" s="174" t="s">
        <v>2670</v>
      </c>
      <c r="AG486" s="174" t="s">
        <v>2671</v>
      </c>
      <c r="AH486" s="174" t="s">
        <v>2667</v>
      </c>
      <c r="AI486" s="174" t="s">
        <v>2668</v>
      </c>
      <c r="AJ486" s="176" t="s">
        <v>2672</v>
      </c>
    </row>
    <row r="487" spans="1:36" ht="315">
      <c r="A487" s="174" t="s">
        <v>433</v>
      </c>
      <c r="B487" s="174" t="s">
        <v>1616</v>
      </c>
      <c r="C487" s="174">
        <v>587023</v>
      </c>
      <c r="D487" s="174" t="s">
        <v>725</v>
      </c>
      <c r="E487" s="174" t="s">
        <v>1617</v>
      </c>
      <c r="F487" s="174" t="s">
        <v>662</v>
      </c>
      <c r="G487" s="174" t="s">
        <v>299</v>
      </c>
      <c r="H487" s="175">
        <v>45891.637499999997</v>
      </c>
      <c r="I487" s="174" t="s">
        <v>491</v>
      </c>
      <c r="J487" s="174" t="s">
        <v>475</v>
      </c>
      <c r="K487" s="174" t="s">
        <v>737</v>
      </c>
      <c r="L487" s="174" t="s">
        <v>1041</v>
      </c>
      <c r="M487" s="174" t="s">
        <v>1201</v>
      </c>
      <c r="N487" s="174" t="s">
        <v>485</v>
      </c>
      <c r="O487" s="174" t="s">
        <v>460</v>
      </c>
      <c r="P487" s="174" t="s">
        <v>1606</v>
      </c>
      <c r="Q487" s="174" t="s">
        <v>1607</v>
      </c>
      <c r="R487" s="174" t="s">
        <v>1194</v>
      </c>
      <c r="AF487" s="174" t="s">
        <v>2670</v>
      </c>
      <c r="AG487" s="174" t="s">
        <v>2671</v>
      </c>
      <c r="AH487" s="174" t="s">
        <v>2667</v>
      </c>
      <c r="AI487" s="174" t="s">
        <v>2668</v>
      </c>
      <c r="AJ487" s="176" t="s">
        <v>2672</v>
      </c>
    </row>
    <row r="488" spans="1:36" ht="315">
      <c r="A488" s="174" t="s">
        <v>433</v>
      </c>
      <c r="B488" s="174" t="s">
        <v>1618</v>
      </c>
      <c r="C488" s="174">
        <v>587010</v>
      </c>
      <c r="D488" s="174" t="s">
        <v>1619</v>
      </c>
      <c r="E488" s="174" t="s">
        <v>662</v>
      </c>
      <c r="F488" s="174" t="s">
        <v>662</v>
      </c>
      <c r="G488" s="174" t="s">
        <v>304</v>
      </c>
      <c r="H488" s="175">
        <v>45891.617361111108</v>
      </c>
      <c r="I488" s="174" t="s">
        <v>453</v>
      </c>
      <c r="J488" s="174" t="s">
        <v>475</v>
      </c>
      <c r="K488" s="174" t="s">
        <v>737</v>
      </c>
      <c r="L488" s="174" t="s">
        <v>1041</v>
      </c>
      <c r="M488" s="174" t="s">
        <v>1201</v>
      </c>
      <c r="N488" s="174" t="s">
        <v>485</v>
      </c>
      <c r="O488" s="174" t="s">
        <v>1193</v>
      </c>
      <c r="P488" s="174" t="s">
        <v>1610</v>
      </c>
      <c r="Q488" s="174" t="s">
        <v>1194</v>
      </c>
      <c r="AF488" s="174" t="s">
        <v>2670</v>
      </c>
      <c r="AG488" s="174" t="s">
        <v>2671</v>
      </c>
      <c r="AH488" s="174" t="s">
        <v>2667</v>
      </c>
      <c r="AI488" s="174" t="s">
        <v>2668</v>
      </c>
      <c r="AJ488" s="176" t="s">
        <v>2672</v>
      </c>
    </row>
    <row r="489" spans="1:36" ht="315">
      <c r="A489" s="174" t="s">
        <v>433</v>
      </c>
      <c r="B489" s="174" t="s">
        <v>1620</v>
      </c>
      <c r="C489" s="174">
        <v>587002</v>
      </c>
      <c r="D489" s="174" t="s">
        <v>1621</v>
      </c>
      <c r="E489" s="174" t="s">
        <v>662</v>
      </c>
      <c r="F489" s="174" t="s">
        <v>662</v>
      </c>
      <c r="G489" s="174" t="s">
        <v>304</v>
      </c>
      <c r="H489" s="175">
        <v>45891.593055555553</v>
      </c>
      <c r="I489" s="174" t="s">
        <v>482</v>
      </c>
      <c r="J489" s="174" t="s">
        <v>475</v>
      </c>
      <c r="K489" s="174" t="s">
        <v>737</v>
      </c>
      <c r="L489" s="174" t="s">
        <v>1041</v>
      </c>
      <c r="M489" s="174" t="s">
        <v>1201</v>
      </c>
      <c r="N489" s="174" t="s">
        <v>485</v>
      </c>
      <c r="O489" s="174" t="s">
        <v>460</v>
      </c>
      <c r="P489" s="174" t="s">
        <v>672</v>
      </c>
      <c r="Q489" s="174" t="s">
        <v>1194</v>
      </c>
      <c r="AF489" s="174" t="s">
        <v>2670</v>
      </c>
      <c r="AG489" s="174" t="s">
        <v>2671</v>
      </c>
      <c r="AH489" s="174" t="s">
        <v>2667</v>
      </c>
      <c r="AI489" s="174" t="s">
        <v>2668</v>
      </c>
      <c r="AJ489" s="176" t="s">
        <v>2672</v>
      </c>
    </row>
    <row r="490" spans="1:36" ht="315">
      <c r="A490" s="174" t="s">
        <v>433</v>
      </c>
      <c r="B490" s="174" t="s">
        <v>1622</v>
      </c>
      <c r="C490" s="174">
        <v>587001</v>
      </c>
      <c r="D490" s="174" t="s">
        <v>1623</v>
      </c>
      <c r="E490" s="174" t="s">
        <v>474</v>
      </c>
      <c r="F490" s="174" t="s">
        <v>474</v>
      </c>
      <c r="G490" s="174" t="s">
        <v>304</v>
      </c>
      <c r="H490" s="175">
        <v>45891.588888888888</v>
      </c>
      <c r="I490" s="174" t="s">
        <v>453</v>
      </c>
      <c r="J490" s="174" t="s">
        <v>475</v>
      </c>
      <c r="K490" s="174" t="s">
        <v>917</v>
      </c>
      <c r="L490" s="174" t="s">
        <v>441</v>
      </c>
      <c r="M490" s="174" t="s">
        <v>1624</v>
      </c>
      <c r="N490" s="174" t="s">
        <v>1625</v>
      </c>
      <c r="O490" s="174" t="s">
        <v>1201</v>
      </c>
      <c r="P490" s="174" t="s">
        <v>445</v>
      </c>
      <c r="Q490" s="174" t="s">
        <v>504</v>
      </c>
      <c r="R490" s="174" t="s">
        <v>460</v>
      </c>
      <c r="S490" s="174" t="s">
        <v>1592</v>
      </c>
      <c r="T490" s="174" t="s">
        <v>1626</v>
      </c>
      <c r="U490" s="174" t="s">
        <v>1376</v>
      </c>
      <c r="V490" s="174" t="s">
        <v>1194</v>
      </c>
      <c r="AF490" s="174" t="s">
        <v>2670</v>
      </c>
      <c r="AG490" s="174" t="s">
        <v>2671</v>
      </c>
      <c r="AH490" s="174" t="s">
        <v>2667</v>
      </c>
      <c r="AI490" s="174" t="s">
        <v>2668</v>
      </c>
      <c r="AJ490" s="176" t="s">
        <v>2672</v>
      </c>
    </row>
    <row r="491" spans="1:36" ht="315">
      <c r="A491" s="174" t="s">
        <v>433</v>
      </c>
      <c r="B491" s="174" t="s">
        <v>1627</v>
      </c>
      <c r="C491" s="174">
        <v>587000</v>
      </c>
      <c r="D491" s="174" t="s">
        <v>1628</v>
      </c>
      <c r="E491" s="174" t="s">
        <v>605</v>
      </c>
      <c r="F491" s="174" t="s">
        <v>503</v>
      </c>
      <c r="G491" s="174" t="s">
        <v>299</v>
      </c>
      <c r="H491" s="175">
        <v>45891.586805555555</v>
      </c>
      <c r="I491" s="174" t="s">
        <v>453</v>
      </c>
      <c r="J491" s="174" t="s">
        <v>475</v>
      </c>
      <c r="K491" s="174" t="s">
        <v>726</v>
      </c>
      <c r="L491" s="174" t="s">
        <v>929</v>
      </c>
      <c r="M491" s="174" t="s">
        <v>1201</v>
      </c>
      <c r="N491" s="174" t="s">
        <v>445</v>
      </c>
      <c r="O491" s="174" t="s">
        <v>691</v>
      </c>
      <c r="P491" s="174" t="s">
        <v>460</v>
      </c>
      <c r="Q491" s="174" t="s">
        <v>715</v>
      </c>
      <c r="R491" s="174" t="s">
        <v>1194</v>
      </c>
      <c r="AF491" s="174" t="s">
        <v>2670</v>
      </c>
      <c r="AG491" s="174" t="s">
        <v>2671</v>
      </c>
      <c r="AH491" s="174" t="s">
        <v>2667</v>
      </c>
      <c r="AI491" s="174" t="s">
        <v>2668</v>
      </c>
      <c r="AJ491" s="176" t="s">
        <v>2672</v>
      </c>
    </row>
    <row r="492" spans="1:36" ht="315">
      <c r="A492" s="174" t="s">
        <v>433</v>
      </c>
      <c r="B492" s="174" t="s">
        <v>1629</v>
      </c>
      <c r="C492" s="174">
        <v>586792</v>
      </c>
      <c r="D492" s="174" t="s">
        <v>1630</v>
      </c>
      <c r="E492" s="174" t="s">
        <v>436</v>
      </c>
      <c r="F492" s="174" t="s">
        <v>436</v>
      </c>
      <c r="G492" s="174" t="s">
        <v>304</v>
      </c>
      <c r="H492" s="175">
        <v>45891.578472222223</v>
      </c>
      <c r="I492" s="174" t="s">
        <v>491</v>
      </c>
      <c r="J492" s="174" t="s">
        <v>475</v>
      </c>
      <c r="K492" s="174" t="s">
        <v>726</v>
      </c>
      <c r="L492" s="174" t="s">
        <v>1041</v>
      </c>
      <c r="M492" s="174" t="s">
        <v>1201</v>
      </c>
      <c r="N492" s="174" t="s">
        <v>485</v>
      </c>
      <c r="O492" s="174" t="s">
        <v>1193</v>
      </c>
      <c r="P492" s="174" t="s">
        <v>1610</v>
      </c>
      <c r="Q492" s="174" t="s">
        <v>1194</v>
      </c>
      <c r="AF492" s="174" t="s">
        <v>2670</v>
      </c>
      <c r="AG492" s="174" t="s">
        <v>2671</v>
      </c>
      <c r="AH492" s="174" t="s">
        <v>2667</v>
      </c>
      <c r="AI492" s="174" t="s">
        <v>2668</v>
      </c>
      <c r="AJ492" s="176" t="s">
        <v>2672</v>
      </c>
    </row>
    <row r="493" spans="1:36" ht="315">
      <c r="A493" s="174" t="s">
        <v>433</v>
      </c>
      <c r="B493" s="174" t="s">
        <v>1631</v>
      </c>
      <c r="C493" s="174">
        <v>586775</v>
      </c>
      <c r="D493" s="174" t="s">
        <v>1632</v>
      </c>
      <c r="E493" s="174" t="s">
        <v>503</v>
      </c>
      <c r="F493" s="174" t="s">
        <v>503</v>
      </c>
      <c r="G493" s="174" t="s">
        <v>304</v>
      </c>
      <c r="H493" s="175">
        <v>45891.564583333333</v>
      </c>
      <c r="I493" s="174" t="s">
        <v>453</v>
      </c>
      <c r="J493" s="174" t="s">
        <v>475</v>
      </c>
      <c r="K493" s="174" t="s">
        <v>726</v>
      </c>
      <c r="L493" s="174" t="s">
        <v>1201</v>
      </c>
      <c r="M493" s="174" t="s">
        <v>445</v>
      </c>
      <c r="N493" s="174" t="s">
        <v>504</v>
      </c>
      <c r="O493" s="174" t="s">
        <v>1606</v>
      </c>
      <c r="P493" s="174" t="s">
        <v>1194</v>
      </c>
      <c r="AF493" s="174" t="s">
        <v>2670</v>
      </c>
      <c r="AG493" s="174" t="s">
        <v>2671</v>
      </c>
      <c r="AH493" s="174" t="s">
        <v>2667</v>
      </c>
      <c r="AI493" s="174" t="s">
        <v>2668</v>
      </c>
      <c r="AJ493" s="176" t="s">
        <v>2672</v>
      </c>
    </row>
    <row r="494" spans="1:36" ht="315">
      <c r="A494" s="174" t="s">
        <v>433</v>
      </c>
      <c r="B494" s="174" t="s">
        <v>1633</v>
      </c>
      <c r="C494" s="174">
        <v>586453</v>
      </c>
      <c r="D494" s="174" t="s">
        <v>1634</v>
      </c>
      <c r="E494" s="174" t="s">
        <v>1635</v>
      </c>
      <c r="F494" s="174" t="s">
        <v>474</v>
      </c>
      <c r="G494" s="174" t="s">
        <v>299</v>
      </c>
      <c r="H494" s="175">
        <v>45891.45</v>
      </c>
      <c r="I494" s="174" t="s">
        <v>453</v>
      </c>
      <c r="J494" s="174" t="s">
        <v>475</v>
      </c>
      <c r="K494" s="174" t="s">
        <v>1636</v>
      </c>
      <c r="L494" s="174" t="s">
        <v>1206</v>
      </c>
      <c r="M494" s="174" t="s">
        <v>1201</v>
      </c>
      <c r="N494" s="174" t="s">
        <v>1207</v>
      </c>
      <c r="O494" s="174" t="s">
        <v>445</v>
      </c>
      <c r="P494" s="174" t="s">
        <v>691</v>
      </c>
      <c r="Q494" s="174" t="s">
        <v>446</v>
      </c>
      <c r="R494" s="174" t="s">
        <v>460</v>
      </c>
      <c r="S494" s="174" t="s">
        <v>840</v>
      </c>
      <c r="T494" s="174" t="s">
        <v>1637</v>
      </c>
      <c r="U494" s="174" t="s">
        <v>1638</v>
      </c>
      <c r="V494" s="174" t="s">
        <v>1639</v>
      </c>
      <c r="W494" s="174" t="s">
        <v>1640</v>
      </c>
      <c r="X494" s="174" t="s">
        <v>1463</v>
      </c>
      <c r="Y494" s="174" t="s">
        <v>1641</v>
      </c>
      <c r="Z494" s="174" t="s">
        <v>1194</v>
      </c>
      <c r="AA494" s="174" t="s">
        <v>529</v>
      </c>
      <c r="AF494" s="174" t="s">
        <v>2670</v>
      </c>
      <c r="AG494" s="174" t="s">
        <v>2671</v>
      </c>
      <c r="AH494" s="174" t="s">
        <v>2667</v>
      </c>
      <c r="AI494" s="174" t="s">
        <v>2668</v>
      </c>
      <c r="AJ494" s="176" t="s">
        <v>2672</v>
      </c>
    </row>
    <row r="495" spans="1:36" ht="315">
      <c r="A495" s="174" t="s">
        <v>433</v>
      </c>
      <c r="B495" s="174" t="s">
        <v>1642</v>
      </c>
      <c r="C495" s="174">
        <v>586088</v>
      </c>
      <c r="D495" s="174" t="s">
        <v>1643</v>
      </c>
      <c r="E495" s="174" t="s">
        <v>503</v>
      </c>
      <c r="F495" s="174" t="s">
        <v>503</v>
      </c>
      <c r="G495" s="174" t="s">
        <v>304</v>
      </c>
      <c r="H495" s="175">
        <v>45890.849305555559</v>
      </c>
      <c r="I495" s="174" t="s">
        <v>491</v>
      </c>
      <c r="J495" s="174" t="s">
        <v>475</v>
      </c>
      <c r="K495" s="174" t="s">
        <v>1606</v>
      </c>
      <c r="L495" s="174" t="s">
        <v>1194</v>
      </c>
      <c r="M495" s="174" t="s">
        <v>784</v>
      </c>
      <c r="AF495" s="174" t="s">
        <v>2670</v>
      </c>
      <c r="AG495" s="174" t="s">
        <v>2671</v>
      </c>
      <c r="AH495" s="174" t="s">
        <v>2667</v>
      </c>
      <c r="AI495" s="174" t="s">
        <v>2668</v>
      </c>
      <c r="AJ495" s="176" t="s">
        <v>2672</v>
      </c>
    </row>
    <row r="496" spans="1:36" ht="315">
      <c r="A496" s="174" t="s">
        <v>433</v>
      </c>
      <c r="B496" s="174" t="s">
        <v>1644</v>
      </c>
      <c r="C496" s="174">
        <v>586126</v>
      </c>
      <c r="D496" s="174" t="s">
        <v>1645</v>
      </c>
      <c r="E496" s="174" t="s">
        <v>466</v>
      </c>
      <c r="F496" s="174" t="s">
        <v>508</v>
      </c>
      <c r="G496" s="174" t="s">
        <v>1646</v>
      </c>
      <c r="H496" s="175">
        <v>45890.722222222219</v>
      </c>
      <c r="I496" s="174" t="s">
        <v>482</v>
      </c>
      <c r="J496" s="174" t="s">
        <v>475</v>
      </c>
      <c r="K496" s="174" t="s">
        <v>1206</v>
      </c>
      <c r="L496" s="174" t="s">
        <v>1207</v>
      </c>
      <c r="M496" s="174" t="s">
        <v>445</v>
      </c>
      <c r="N496" s="174" t="s">
        <v>504</v>
      </c>
      <c r="O496" s="174" t="s">
        <v>460</v>
      </c>
      <c r="P496" s="174" t="s">
        <v>1647</v>
      </c>
      <c r="Q496" s="174" t="s">
        <v>1194</v>
      </c>
      <c r="R496" s="174" t="s">
        <v>784</v>
      </c>
      <c r="AF496" s="174" t="s">
        <v>2670</v>
      </c>
      <c r="AG496" s="174" t="s">
        <v>2671</v>
      </c>
      <c r="AH496" s="174" t="s">
        <v>2667</v>
      </c>
      <c r="AI496" s="174" t="s">
        <v>2668</v>
      </c>
      <c r="AJ496" s="176" t="s">
        <v>2672</v>
      </c>
    </row>
    <row r="497" spans="1:36" ht="315">
      <c r="A497" s="174" t="s">
        <v>433</v>
      </c>
      <c r="B497" s="174" t="s">
        <v>1648</v>
      </c>
      <c r="C497" s="174">
        <v>586026</v>
      </c>
      <c r="D497" s="174" t="s">
        <v>1615</v>
      </c>
      <c r="E497" s="174" t="s">
        <v>503</v>
      </c>
      <c r="F497" s="174" t="s">
        <v>503</v>
      </c>
      <c r="G497" s="174" t="s">
        <v>304</v>
      </c>
      <c r="H497" s="175">
        <v>45890.65</v>
      </c>
      <c r="I497" s="174" t="s">
        <v>453</v>
      </c>
      <c r="J497" s="174" t="s">
        <v>475</v>
      </c>
      <c r="K497" s="174" t="s">
        <v>440</v>
      </c>
      <c r="L497" s="174" t="s">
        <v>441</v>
      </c>
      <c r="M497" s="174" t="s">
        <v>442</v>
      </c>
      <c r="N497" s="174" t="s">
        <v>1624</v>
      </c>
      <c r="O497" s="174" t="s">
        <v>1649</v>
      </c>
      <c r="P497" s="174" t="s">
        <v>1625</v>
      </c>
      <c r="Q497" s="174" t="s">
        <v>1238</v>
      </c>
      <c r="R497" s="174" t="s">
        <v>1010</v>
      </c>
      <c r="S497" s="174" t="s">
        <v>1650</v>
      </c>
      <c r="T497" s="174" t="s">
        <v>931</v>
      </c>
      <c r="U497" s="174" t="s">
        <v>1651</v>
      </c>
      <c r="V497" s="174" t="s">
        <v>932</v>
      </c>
      <c r="W497" s="174" t="s">
        <v>1652</v>
      </c>
      <c r="X497" s="174" t="s">
        <v>1653</v>
      </c>
      <c r="AF497" s="174" t="s">
        <v>2670</v>
      </c>
      <c r="AG497" s="174" t="s">
        <v>2671</v>
      </c>
      <c r="AH497" s="174" t="s">
        <v>2667</v>
      </c>
      <c r="AI497" s="174" t="s">
        <v>2668</v>
      </c>
      <c r="AJ497" s="176" t="s">
        <v>2672</v>
      </c>
    </row>
    <row r="498" spans="1:36" ht="315">
      <c r="A498" s="174" t="s">
        <v>433</v>
      </c>
      <c r="B498" s="174" t="s">
        <v>1654</v>
      </c>
      <c r="C498" s="174">
        <v>586023</v>
      </c>
      <c r="D498" s="174" t="s">
        <v>1655</v>
      </c>
      <c r="E498" s="174" t="s">
        <v>474</v>
      </c>
      <c r="F498" s="174" t="s">
        <v>474</v>
      </c>
      <c r="G498" s="174" t="s">
        <v>304</v>
      </c>
      <c r="H498" s="175">
        <v>45890.645833333336</v>
      </c>
      <c r="I498" s="174" t="s">
        <v>453</v>
      </c>
      <c r="J498" s="174" t="s">
        <v>475</v>
      </c>
      <c r="K498" s="174" t="s">
        <v>1636</v>
      </c>
      <c r="L498" s="174" t="s">
        <v>1201</v>
      </c>
      <c r="M498" s="174" t="s">
        <v>485</v>
      </c>
      <c r="N498" s="174" t="s">
        <v>1592</v>
      </c>
      <c r="O498" s="174" t="s">
        <v>1194</v>
      </c>
      <c r="P498" s="174" t="s">
        <v>529</v>
      </c>
      <c r="Q498" s="174" t="s">
        <v>963</v>
      </c>
      <c r="AF498" s="174" t="s">
        <v>2670</v>
      </c>
      <c r="AG498" s="174" t="s">
        <v>2671</v>
      </c>
      <c r="AH498" s="174" t="s">
        <v>2667</v>
      </c>
      <c r="AI498" s="174" t="s">
        <v>2668</v>
      </c>
      <c r="AJ498" s="176" t="s">
        <v>2672</v>
      </c>
    </row>
    <row r="499" spans="1:36" ht="315">
      <c r="A499" s="174" t="s">
        <v>433</v>
      </c>
      <c r="B499" s="174" t="s">
        <v>1656</v>
      </c>
      <c r="C499" s="174">
        <v>586019</v>
      </c>
      <c r="D499" s="174" t="s">
        <v>1657</v>
      </c>
      <c r="E499" s="174" t="s">
        <v>467</v>
      </c>
      <c r="F499" s="174" t="s">
        <v>467</v>
      </c>
      <c r="G499" s="174" t="s">
        <v>304</v>
      </c>
      <c r="H499" s="175">
        <v>45890.635416666664</v>
      </c>
      <c r="I499" s="174" t="s">
        <v>482</v>
      </c>
      <c r="J499" s="174" t="s">
        <v>475</v>
      </c>
      <c r="K499" s="174" t="s">
        <v>737</v>
      </c>
      <c r="L499" s="174" t="s">
        <v>1201</v>
      </c>
      <c r="M499" s="174" t="s">
        <v>1220</v>
      </c>
      <c r="N499" s="174" t="s">
        <v>485</v>
      </c>
      <c r="O499" s="174" t="s">
        <v>1193</v>
      </c>
      <c r="P499" s="174" t="s">
        <v>1610</v>
      </c>
      <c r="Q499" s="174" t="s">
        <v>1194</v>
      </c>
      <c r="AF499" s="174" t="s">
        <v>2670</v>
      </c>
      <c r="AG499" s="174" t="s">
        <v>2671</v>
      </c>
      <c r="AH499" s="174" t="s">
        <v>2667</v>
      </c>
      <c r="AI499" s="174" t="s">
        <v>2668</v>
      </c>
      <c r="AJ499" s="176" t="s">
        <v>2672</v>
      </c>
    </row>
    <row r="500" spans="1:36" ht="315">
      <c r="A500" s="174" t="s">
        <v>433</v>
      </c>
      <c r="B500" s="174" t="s">
        <v>1658</v>
      </c>
      <c r="C500" s="174">
        <v>586011</v>
      </c>
      <c r="D500" s="174" t="s">
        <v>1632</v>
      </c>
      <c r="E500" s="174" t="s">
        <v>503</v>
      </c>
      <c r="F500" s="174" t="s">
        <v>503</v>
      </c>
      <c r="G500" s="174" t="s">
        <v>304</v>
      </c>
      <c r="H500" s="175">
        <v>45890.620138888888</v>
      </c>
      <c r="I500" s="174" t="s">
        <v>453</v>
      </c>
      <c r="J500" s="174" t="s">
        <v>475</v>
      </c>
      <c r="K500" s="174" t="s">
        <v>440</v>
      </c>
      <c r="L500" s="174" t="s">
        <v>441</v>
      </c>
      <c r="M500" s="174" t="s">
        <v>442</v>
      </c>
      <c r="N500" s="174" t="s">
        <v>1624</v>
      </c>
      <c r="O500" s="174" t="s">
        <v>1289</v>
      </c>
      <c r="P500" s="174" t="s">
        <v>1207</v>
      </c>
      <c r="Q500" s="174" t="s">
        <v>585</v>
      </c>
      <c r="R500" s="174" t="s">
        <v>763</v>
      </c>
      <c r="S500" s="174" t="s">
        <v>1652</v>
      </c>
      <c r="T500" s="174" t="s">
        <v>1659</v>
      </c>
      <c r="AF500" s="174" t="s">
        <v>2670</v>
      </c>
      <c r="AG500" s="174" t="s">
        <v>2671</v>
      </c>
      <c r="AH500" s="174" t="s">
        <v>2667</v>
      </c>
      <c r="AI500" s="174" t="s">
        <v>2668</v>
      </c>
      <c r="AJ500" s="176" t="s">
        <v>2672</v>
      </c>
    </row>
    <row r="501" spans="1:36" ht="315">
      <c r="A501" s="174" t="s">
        <v>433</v>
      </c>
      <c r="B501" s="174" t="s">
        <v>1660</v>
      </c>
      <c r="C501" s="174">
        <v>585749</v>
      </c>
      <c r="D501" s="174" t="s">
        <v>1661</v>
      </c>
      <c r="E501" s="174" t="s">
        <v>662</v>
      </c>
      <c r="F501" s="174" t="s">
        <v>662</v>
      </c>
      <c r="G501" s="174" t="s">
        <v>304</v>
      </c>
      <c r="H501" s="175">
        <v>45890.543749999997</v>
      </c>
      <c r="I501" s="174" t="s">
        <v>491</v>
      </c>
      <c r="J501" s="174" t="s">
        <v>475</v>
      </c>
      <c r="K501" s="174" t="s">
        <v>726</v>
      </c>
      <c r="L501" s="174" t="s">
        <v>441</v>
      </c>
      <c r="M501" s="174" t="s">
        <v>442</v>
      </c>
      <c r="N501" s="174" t="s">
        <v>1662</v>
      </c>
      <c r="O501" s="174" t="s">
        <v>1663</v>
      </c>
      <c r="P501" s="174" t="s">
        <v>1010</v>
      </c>
      <c r="Q501" s="174" t="s">
        <v>1193</v>
      </c>
      <c r="R501" s="174" t="s">
        <v>931</v>
      </c>
      <c r="S501" s="174" t="s">
        <v>932</v>
      </c>
      <c r="T501" s="174" t="s">
        <v>1652</v>
      </c>
      <c r="U501" s="174" t="s">
        <v>1664</v>
      </c>
      <c r="AF501" s="174" t="s">
        <v>2670</v>
      </c>
      <c r="AG501" s="174" t="s">
        <v>2671</v>
      </c>
      <c r="AH501" s="174" t="s">
        <v>2667</v>
      </c>
      <c r="AI501" s="174" t="s">
        <v>2668</v>
      </c>
      <c r="AJ501" s="176" t="s">
        <v>2672</v>
      </c>
    </row>
    <row r="502" spans="1:36" ht="315">
      <c r="A502" s="174" t="s">
        <v>433</v>
      </c>
      <c r="B502" s="174" t="s">
        <v>1665</v>
      </c>
      <c r="C502" s="174">
        <v>585810</v>
      </c>
      <c r="D502" s="174" t="s">
        <v>1657</v>
      </c>
      <c r="E502" s="174" t="s">
        <v>496</v>
      </c>
      <c r="F502" s="174" t="s">
        <v>496</v>
      </c>
      <c r="G502" s="174" t="s">
        <v>304</v>
      </c>
      <c r="H502" s="175">
        <v>45890.538194444445</v>
      </c>
      <c r="I502" s="174" t="s">
        <v>482</v>
      </c>
      <c r="J502" s="174" t="s">
        <v>475</v>
      </c>
      <c r="K502" s="174" t="s">
        <v>726</v>
      </c>
      <c r="L502" s="174" t="s">
        <v>441</v>
      </c>
      <c r="M502" s="174" t="s">
        <v>442</v>
      </c>
      <c r="N502" s="174" t="s">
        <v>1662</v>
      </c>
      <c r="O502" s="174" t="s">
        <v>1666</v>
      </c>
      <c r="P502" s="174" t="s">
        <v>1667</v>
      </c>
      <c r="Q502" s="174" t="s">
        <v>1606</v>
      </c>
      <c r="R502" s="174" t="s">
        <v>763</v>
      </c>
      <c r="S502" s="174" t="s">
        <v>1652</v>
      </c>
      <c r="T502" s="174" t="s">
        <v>1668</v>
      </c>
      <c r="U502" s="174" t="s">
        <v>963</v>
      </c>
      <c r="AF502" s="174" t="s">
        <v>2670</v>
      </c>
      <c r="AG502" s="174" t="s">
        <v>2671</v>
      </c>
      <c r="AH502" s="174" t="s">
        <v>2667</v>
      </c>
      <c r="AI502" s="174" t="s">
        <v>2668</v>
      </c>
      <c r="AJ502" s="176" t="s">
        <v>2672</v>
      </c>
    </row>
    <row r="503" spans="1:36" ht="315">
      <c r="A503" s="174" t="s">
        <v>433</v>
      </c>
      <c r="B503" s="174" t="s">
        <v>1669</v>
      </c>
      <c r="C503" s="174">
        <v>585571</v>
      </c>
      <c r="D503" s="174" t="s">
        <v>1670</v>
      </c>
      <c r="E503" s="174" t="s">
        <v>645</v>
      </c>
      <c r="F503" s="174" t="s">
        <v>645</v>
      </c>
      <c r="G503" s="174" t="s">
        <v>304</v>
      </c>
      <c r="H503" s="175">
        <v>45890.475694444445</v>
      </c>
      <c r="I503" s="174" t="s">
        <v>482</v>
      </c>
      <c r="J503" s="174" t="s">
        <v>475</v>
      </c>
      <c r="K503" s="174" t="s">
        <v>1636</v>
      </c>
      <c r="L503" s="174" t="s">
        <v>1041</v>
      </c>
      <c r="M503" s="174" t="s">
        <v>1201</v>
      </c>
      <c r="N503" s="174" t="s">
        <v>485</v>
      </c>
      <c r="O503" s="174" t="s">
        <v>460</v>
      </c>
      <c r="P503" s="174" t="s">
        <v>1193</v>
      </c>
      <c r="Q503" s="174" t="s">
        <v>1610</v>
      </c>
      <c r="R503" s="174" t="s">
        <v>1626</v>
      </c>
      <c r="S503" s="174" t="s">
        <v>1194</v>
      </c>
      <c r="AF503" s="174" t="s">
        <v>2670</v>
      </c>
      <c r="AG503" s="174" t="s">
        <v>2671</v>
      </c>
      <c r="AH503" s="174" t="s">
        <v>2667</v>
      </c>
      <c r="AI503" s="174" t="s">
        <v>2668</v>
      </c>
      <c r="AJ503" s="176" t="s">
        <v>2672</v>
      </c>
    </row>
    <row r="504" spans="1:36" ht="315">
      <c r="A504" s="174" t="s">
        <v>433</v>
      </c>
      <c r="B504" s="174" t="s">
        <v>1671</v>
      </c>
      <c r="C504" s="174">
        <v>585313</v>
      </c>
      <c r="D504" s="174" t="s">
        <v>1672</v>
      </c>
      <c r="E504" s="174" t="s">
        <v>503</v>
      </c>
      <c r="F504" s="174" t="s">
        <v>503</v>
      </c>
      <c r="G504" s="174" t="s">
        <v>304</v>
      </c>
      <c r="H504" s="175">
        <v>45889.833333333336</v>
      </c>
      <c r="I504" s="174" t="s">
        <v>482</v>
      </c>
      <c r="J504" s="174" t="s">
        <v>475</v>
      </c>
      <c r="K504" s="174" t="s">
        <v>445</v>
      </c>
      <c r="L504" s="174" t="s">
        <v>504</v>
      </c>
      <c r="M504" s="174" t="s">
        <v>1193</v>
      </c>
      <c r="N504" s="174" t="s">
        <v>1610</v>
      </c>
      <c r="O504" s="174" t="s">
        <v>1194</v>
      </c>
      <c r="P504" s="174" t="s">
        <v>784</v>
      </c>
      <c r="AF504" s="174" t="s">
        <v>2670</v>
      </c>
      <c r="AG504" s="174" t="s">
        <v>2671</v>
      </c>
      <c r="AH504" s="174" t="s">
        <v>2667</v>
      </c>
      <c r="AI504" s="174" t="s">
        <v>2668</v>
      </c>
      <c r="AJ504" s="176" t="s">
        <v>2672</v>
      </c>
    </row>
    <row r="505" spans="1:36" ht="315">
      <c r="A505" s="174" t="s">
        <v>433</v>
      </c>
      <c r="B505" s="174" t="s">
        <v>1673</v>
      </c>
      <c r="C505" s="174">
        <v>585272</v>
      </c>
      <c r="D505" s="174" t="s">
        <v>1600</v>
      </c>
      <c r="E505" s="174" t="s">
        <v>1128</v>
      </c>
      <c r="F505" s="174" t="s">
        <v>532</v>
      </c>
      <c r="G505" s="174" t="s">
        <v>303</v>
      </c>
      <c r="H505" s="175">
        <v>45889.763194444444</v>
      </c>
      <c r="I505" s="174" t="s">
        <v>482</v>
      </c>
      <c r="J505" s="174" t="s">
        <v>475</v>
      </c>
      <c r="K505" s="174" t="s">
        <v>917</v>
      </c>
      <c r="L505" s="174" t="s">
        <v>441</v>
      </c>
      <c r="M505" s="174" t="s">
        <v>442</v>
      </c>
      <c r="N505" s="174" t="s">
        <v>1452</v>
      </c>
      <c r="O505" s="174" t="s">
        <v>1662</v>
      </c>
      <c r="P505" s="174" t="s">
        <v>1649</v>
      </c>
      <c r="Q505" s="174" t="s">
        <v>1625</v>
      </c>
      <c r="R505" s="174" t="s">
        <v>763</v>
      </c>
      <c r="S505" s="174" t="s">
        <v>1652</v>
      </c>
      <c r="T505" s="174" t="s">
        <v>529</v>
      </c>
      <c r="U505" s="174" t="s">
        <v>1674</v>
      </c>
      <c r="AF505" s="174" t="s">
        <v>2670</v>
      </c>
      <c r="AG505" s="174" t="s">
        <v>2671</v>
      </c>
      <c r="AH505" s="174" t="s">
        <v>2667</v>
      </c>
      <c r="AI505" s="174" t="s">
        <v>2668</v>
      </c>
      <c r="AJ505" s="176" t="s">
        <v>2672</v>
      </c>
    </row>
    <row r="506" spans="1:36" ht="315">
      <c r="A506" s="174" t="s">
        <v>433</v>
      </c>
      <c r="B506" s="174" t="s">
        <v>1675</v>
      </c>
      <c r="C506" s="174">
        <v>585271</v>
      </c>
      <c r="D506" s="174" t="s">
        <v>1670</v>
      </c>
      <c r="E506" s="174" t="s">
        <v>452</v>
      </c>
      <c r="F506" s="174" t="s">
        <v>452</v>
      </c>
      <c r="G506" s="174" t="s">
        <v>304</v>
      </c>
      <c r="H506" s="175">
        <v>45889.722222222219</v>
      </c>
      <c r="I506" s="174" t="s">
        <v>482</v>
      </c>
      <c r="J506" s="174" t="s">
        <v>475</v>
      </c>
      <c r="K506" s="174" t="s">
        <v>440</v>
      </c>
      <c r="L506" s="174" t="s">
        <v>441</v>
      </c>
      <c r="M506" s="174" t="s">
        <v>1041</v>
      </c>
      <c r="N506" s="174" t="s">
        <v>442</v>
      </c>
      <c r="O506" s="174" t="s">
        <v>1662</v>
      </c>
      <c r="P506" s="174" t="s">
        <v>1676</v>
      </c>
      <c r="Q506" s="174" t="s">
        <v>1362</v>
      </c>
      <c r="R506" s="174" t="s">
        <v>695</v>
      </c>
      <c r="S506" s="174" t="s">
        <v>460</v>
      </c>
      <c r="T506" s="174" t="s">
        <v>763</v>
      </c>
      <c r="U506" s="174" t="s">
        <v>1652</v>
      </c>
      <c r="V506" s="174" t="s">
        <v>1677</v>
      </c>
      <c r="W506" s="174" t="s">
        <v>963</v>
      </c>
      <c r="AF506" s="174" t="s">
        <v>2670</v>
      </c>
      <c r="AG506" s="174" t="s">
        <v>2671</v>
      </c>
      <c r="AH506" s="174" t="s">
        <v>2667</v>
      </c>
      <c r="AI506" s="174" t="s">
        <v>2668</v>
      </c>
      <c r="AJ506" s="176" t="s">
        <v>2672</v>
      </c>
    </row>
    <row r="507" spans="1:36" ht="315">
      <c r="A507" s="174" t="s">
        <v>433</v>
      </c>
      <c r="B507" s="174" t="s">
        <v>1678</v>
      </c>
      <c r="C507" s="174">
        <v>585255</v>
      </c>
      <c r="D507" s="174" t="s">
        <v>1679</v>
      </c>
      <c r="E507" s="174" t="s">
        <v>525</v>
      </c>
      <c r="F507" s="174" t="s">
        <v>525</v>
      </c>
      <c r="G507" s="174" t="s">
        <v>304</v>
      </c>
      <c r="H507" s="175">
        <v>45889.646527777775</v>
      </c>
      <c r="I507" s="174" t="s">
        <v>453</v>
      </c>
      <c r="J507" s="174" t="s">
        <v>475</v>
      </c>
      <c r="K507" s="174" t="s">
        <v>726</v>
      </c>
      <c r="L507" s="174" t="s">
        <v>1680</v>
      </c>
      <c r="M507" s="174" t="s">
        <v>441</v>
      </c>
      <c r="N507" s="174" t="s">
        <v>442</v>
      </c>
      <c r="O507" s="174" t="s">
        <v>1662</v>
      </c>
      <c r="P507" s="174" t="s">
        <v>1649</v>
      </c>
      <c r="Q507" s="174" t="s">
        <v>1663</v>
      </c>
      <c r="R507" s="174" t="s">
        <v>1010</v>
      </c>
      <c r="S507" s="174" t="s">
        <v>1193</v>
      </c>
      <c r="T507" s="174" t="s">
        <v>931</v>
      </c>
      <c r="U507" s="174" t="s">
        <v>932</v>
      </c>
      <c r="V507" s="174" t="s">
        <v>1453</v>
      </c>
      <c r="W507" s="174" t="s">
        <v>1652</v>
      </c>
      <c r="X507" s="174" t="s">
        <v>529</v>
      </c>
      <c r="Y507" s="174" t="s">
        <v>1681</v>
      </c>
      <c r="Z507" s="174" t="s">
        <v>963</v>
      </c>
      <c r="AF507" s="174" t="s">
        <v>2670</v>
      </c>
      <c r="AG507" s="174" t="s">
        <v>2671</v>
      </c>
      <c r="AH507" s="174" t="s">
        <v>2667</v>
      </c>
      <c r="AI507" s="174" t="s">
        <v>2668</v>
      </c>
      <c r="AJ507" s="176" t="s">
        <v>2672</v>
      </c>
    </row>
    <row r="508" spans="1:36" ht="315">
      <c r="A508" s="174" t="s">
        <v>433</v>
      </c>
      <c r="B508" s="174" t="s">
        <v>1682</v>
      </c>
      <c r="C508" s="174">
        <v>585225</v>
      </c>
      <c r="D508" s="174" t="s">
        <v>1683</v>
      </c>
      <c r="E508" s="174" t="s">
        <v>1311</v>
      </c>
      <c r="F508" s="174" t="s">
        <v>532</v>
      </c>
      <c r="G508" s="174" t="s">
        <v>303</v>
      </c>
      <c r="H508" s="175">
        <v>45889.595833333333</v>
      </c>
      <c r="I508" s="174" t="s">
        <v>453</v>
      </c>
      <c r="J508" s="174" t="s">
        <v>475</v>
      </c>
      <c r="K508" s="174" t="s">
        <v>440</v>
      </c>
      <c r="L508" s="174" t="s">
        <v>441</v>
      </c>
      <c r="M508" s="174" t="s">
        <v>442</v>
      </c>
      <c r="N508" s="174" t="s">
        <v>1662</v>
      </c>
      <c r="O508" s="174" t="s">
        <v>1649</v>
      </c>
      <c r="P508" s="174" t="s">
        <v>1625</v>
      </c>
      <c r="Q508" s="174" t="s">
        <v>931</v>
      </c>
      <c r="R508" s="174" t="s">
        <v>1651</v>
      </c>
      <c r="S508" s="174" t="s">
        <v>1652</v>
      </c>
      <c r="T508" s="174" t="s">
        <v>529</v>
      </c>
      <c r="U508" s="174" t="s">
        <v>1684</v>
      </c>
      <c r="AF508" s="174" t="s">
        <v>2670</v>
      </c>
      <c r="AG508" s="174" t="s">
        <v>2671</v>
      </c>
      <c r="AH508" s="174" t="s">
        <v>2667</v>
      </c>
      <c r="AI508" s="174" t="s">
        <v>2668</v>
      </c>
      <c r="AJ508" s="176" t="s">
        <v>2672</v>
      </c>
    </row>
    <row r="509" spans="1:36" ht="315">
      <c r="A509" s="174" t="s">
        <v>433</v>
      </c>
      <c r="B509" s="174" t="s">
        <v>1685</v>
      </c>
      <c r="C509" s="174">
        <v>585076</v>
      </c>
      <c r="D509" s="174" t="s">
        <v>1686</v>
      </c>
      <c r="E509" s="174" t="s">
        <v>1440</v>
      </c>
      <c r="F509" s="174" t="s">
        <v>519</v>
      </c>
      <c r="G509" s="174" t="s">
        <v>300</v>
      </c>
      <c r="H509" s="175">
        <v>45889.511805555558</v>
      </c>
      <c r="I509" s="174" t="s">
        <v>491</v>
      </c>
      <c r="J509" s="174" t="s">
        <v>475</v>
      </c>
      <c r="K509" s="174" t="s">
        <v>440</v>
      </c>
      <c r="L509" s="174" t="s">
        <v>441</v>
      </c>
      <c r="M509" s="174" t="s">
        <v>442</v>
      </c>
      <c r="N509" s="174" t="s">
        <v>1662</v>
      </c>
      <c r="O509" s="174" t="s">
        <v>1649</v>
      </c>
      <c r="P509" s="174" t="s">
        <v>1663</v>
      </c>
      <c r="Q509" s="174" t="s">
        <v>1652</v>
      </c>
      <c r="R509" s="174" t="s">
        <v>1687</v>
      </c>
      <c r="AF509" s="174" t="s">
        <v>2670</v>
      </c>
      <c r="AG509" s="174" t="s">
        <v>2671</v>
      </c>
      <c r="AH509" s="174" t="s">
        <v>2667</v>
      </c>
      <c r="AI509" s="174" t="s">
        <v>2668</v>
      </c>
      <c r="AJ509" s="176" t="s">
        <v>2672</v>
      </c>
    </row>
    <row r="510" spans="1:36" ht="315">
      <c r="A510" s="174" t="s">
        <v>433</v>
      </c>
      <c r="B510" s="174" t="s">
        <v>1688</v>
      </c>
      <c r="C510" s="174">
        <v>584983</v>
      </c>
      <c r="D510" s="174" t="s">
        <v>1619</v>
      </c>
      <c r="E510" s="174" t="s">
        <v>662</v>
      </c>
      <c r="F510" s="174" t="s">
        <v>662</v>
      </c>
      <c r="G510" s="174" t="s">
        <v>304</v>
      </c>
      <c r="H510" s="175">
        <v>45889.511111111111</v>
      </c>
      <c r="I510" s="174" t="s">
        <v>453</v>
      </c>
      <c r="J510" s="174" t="s">
        <v>475</v>
      </c>
      <c r="K510" s="174" t="s">
        <v>726</v>
      </c>
      <c r="L510" s="174" t="s">
        <v>441</v>
      </c>
      <c r="M510" s="174" t="s">
        <v>1041</v>
      </c>
      <c r="N510" s="174" t="s">
        <v>442</v>
      </c>
      <c r="O510" s="174" t="s">
        <v>1624</v>
      </c>
      <c r="P510" s="174" t="s">
        <v>1667</v>
      </c>
      <c r="Q510" s="174" t="s">
        <v>1606</v>
      </c>
      <c r="R510" s="174" t="s">
        <v>763</v>
      </c>
      <c r="S510" s="174" t="s">
        <v>1652</v>
      </c>
      <c r="T510" s="174" t="s">
        <v>1689</v>
      </c>
      <c r="U510" s="174" t="s">
        <v>963</v>
      </c>
      <c r="AF510" s="174" t="s">
        <v>2670</v>
      </c>
      <c r="AG510" s="174" t="s">
        <v>2671</v>
      </c>
      <c r="AH510" s="174" t="s">
        <v>2667</v>
      </c>
      <c r="AI510" s="174" t="s">
        <v>2668</v>
      </c>
      <c r="AJ510" s="176" t="s">
        <v>2672</v>
      </c>
    </row>
    <row r="511" spans="1:36" ht="315">
      <c r="A511" s="174" t="s">
        <v>433</v>
      </c>
      <c r="B511" s="174" t="s">
        <v>1690</v>
      </c>
      <c r="C511" s="174">
        <v>585055</v>
      </c>
      <c r="D511" s="174" t="s">
        <v>553</v>
      </c>
      <c r="E511" s="174" t="s">
        <v>532</v>
      </c>
      <c r="F511" s="174" t="s">
        <v>532</v>
      </c>
      <c r="G511" s="174" t="s">
        <v>304</v>
      </c>
      <c r="H511" s="175">
        <v>45889.478472222225</v>
      </c>
      <c r="I511" s="174" t="s">
        <v>453</v>
      </c>
      <c r="J511" s="174" t="s">
        <v>475</v>
      </c>
      <c r="K511" s="174" t="s">
        <v>440</v>
      </c>
      <c r="L511" s="174" t="s">
        <v>485</v>
      </c>
      <c r="M511" s="174" t="s">
        <v>1058</v>
      </c>
      <c r="N511" s="174" t="s">
        <v>1650</v>
      </c>
      <c r="O511" s="174" t="s">
        <v>1194</v>
      </c>
      <c r="AF511" s="174" t="s">
        <v>2670</v>
      </c>
      <c r="AG511" s="174" t="s">
        <v>2671</v>
      </c>
      <c r="AH511" s="174" t="s">
        <v>2667</v>
      </c>
      <c r="AI511" s="174" t="s">
        <v>2668</v>
      </c>
      <c r="AJ511" s="176" t="s">
        <v>2672</v>
      </c>
    </row>
    <row r="512" spans="1:36" ht="315">
      <c r="A512" s="174" t="s">
        <v>433</v>
      </c>
      <c r="B512" s="174" t="s">
        <v>1691</v>
      </c>
      <c r="C512" s="174">
        <v>584733</v>
      </c>
      <c r="D512" s="174" t="s">
        <v>1692</v>
      </c>
      <c r="E512" s="174" t="s">
        <v>645</v>
      </c>
      <c r="F512" s="174" t="s">
        <v>645</v>
      </c>
      <c r="G512" s="174" t="s">
        <v>304</v>
      </c>
      <c r="H512" s="175">
        <v>45888.743055555555</v>
      </c>
      <c r="I512" s="174" t="s">
        <v>453</v>
      </c>
      <c r="J512" s="174" t="s">
        <v>475</v>
      </c>
      <c r="K512" s="174" t="s">
        <v>737</v>
      </c>
      <c r="L512" s="174" t="s">
        <v>1041</v>
      </c>
      <c r="M512" s="174" t="s">
        <v>1201</v>
      </c>
      <c r="N512" s="174" t="s">
        <v>485</v>
      </c>
      <c r="O512" s="174" t="s">
        <v>1193</v>
      </c>
      <c r="P512" s="174" t="s">
        <v>1610</v>
      </c>
      <c r="Q512" s="174" t="s">
        <v>1194</v>
      </c>
      <c r="AF512" s="174" t="s">
        <v>2670</v>
      </c>
      <c r="AG512" s="174" t="s">
        <v>2671</v>
      </c>
      <c r="AH512" s="174" t="s">
        <v>2667</v>
      </c>
      <c r="AI512" s="174" t="s">
        <v>2668</v>
      </c>
      <c r="AJ512" s="176" t="s">
        <v>2672</v>
      </c>
    </row>
    <row r="513" spans="1:36" ht="315">
      <c r="A513" s="174" t="s">
        <v>433</v>
      </c>
      <c r="B513" s="174" t="s">
        <v>1693</v>
      </c>
      <c r="C513" s="174">
        <v>584654</v>
      </c>
      <c r="D513" s="174" t="s">
        <v>1694</v>
      </c>
      <c r="E513" s="174" t="s">
        <v>508</v>
      </c>
      <c r="F513" s="174" t="s">
        <v>508</v>
      </c>
      <c r="G513" s="174" t="s">
        <v>304</v>
      </c>
      <c r="H513" s="175">
        <v>45888.683333333334</v>
      </c>
      <c r="I513" s="174" t="s">
        <v>482</v>
      </c>
      <c r="J513" s="174" t="s">
        <v>475</v>
      </c>
      <c r="K513" s="174" t="s">
        <v>440</v>
      </c>
      <c r="L513" s="174" t="s">
        <v>1695</v>
      </c>
      <c r="M513" s="174" t="s">
        <v>1201</v>
      </c>
      <c r="N513" s="174" t="s">
        <v>485</v>
      </c>
      <c r="O513" s="174" t="s">
        <v>1058</v>
      </c>
      <c r="P513" s="174" t="s">
        <v>1516</v>
      </c>
      <c r="Q513" s="174" t="s">
        <v>1194</v>
      </c>
      <c r="AF513" s="174" t="s">
        <v>2670</v>
      </c>
      <c r="AG513" s="174" t="s">
        <v>2671</v>
      </c>
      <c r="AH513" s="174" t="s">
        <v>2667</v>
      </c>
      <c r="AI513" s="174" t="s">
        <v>2668</v>
      </c>
      <c r="AJ513" s="176" t="s">
        <v>2672</v>
      </c>
    </row>
    <row r="514" spans="1:36" ht="315">
      <c r="A514" s="174" t="s">
        <v>433</v>
      </c>
      <c r="B514" s="174" t="s">
        <v>1696</v>
      </c>
      <c r="C514" s="174">
        <v>584623</v>
      </c>
      <c r="D514" s="174" t="s">
        <v>1697</v>
      </c>
      <c r="E514" s="174" t="s">
        <v>452</v>
      </c>
      <c r="F514" s="174" t="s">
        <v>452</v>
      </c>
      <c r="G514" s="174" t="s">
        <v>304</v>
      </c>
      <c r="H514" s="175">
        <v>45888.680555555555</v>
      </c>
      <c r="I514" s="174" t="s">
        <v>482</v>
      </c>
      <c r="J514" s="174" t="s">
        <v>475</v>
      </c>
      <c r="K514" s="174" t="s">
        <v>737</v>
      </c>
      <c r="L514" s="174" t="s">
        <v>1201</v>
      </c>
      <c r="M514" s="174" t="s">
        <v>445</v>
      </c>
      <c r="N514" s="174" t="s">
        <v>504</v>
      </c>
      <c r="O514" s="174" t="s">
        <v>1010</v>
      </c>
      <c r="P514" s="174" t="s">
        <v>460</v>
      </c>
      <c r="Q514" s="174" t="s">
        <v>715</v>
      </c>
      <c r="R514" s="174" t="s">
        <v>1194</v>
      </c>
      <c r="S514" s="174" t="s">
        <v>1378</v>
      </c>
      <c r="T514" s="174" t="s">
        <v>1379</v>
      </c>
      <c r="AF514" s="174" t="s">
        <v>2670</v>
      </c>
      <c r="AG514" s="174" t="s">
        <v>2671</v>
      </c>
      <c r="AH514" s="174" t="s">
        <v>2667</v>
      </c>
      <c r="AI514" s="174" t="s">
        <v>2668</v>
      </c>
      <c r="AJ514" s="176" t="s">
        <v>2672</v>
      </c>
    </row>
    <row r="515" spans="1:36" ht="315">
      <c r="A515" s="174" t="s">
        <v>433</v>
      </c>
      <c r="B515" s="174" t="s">
        <v>1698</v>
      </c>
      <c r="C515" s="174">
        <v>584620</v>
      </c>
      <c r="D515" s="174" t="s">
        <v>1699</v>
      </c>
      <c r="E515" s="174" t="s">
        <v>452</v>
      </c>
      <c r="F515" s="174" t="s">
        <v>452</v>
      </c>
      <c r="G515" s="174" t="s">
        <v>304</v>
      </c>
      <c r="H515" s="175">
        <v>45888.663888888892</v>
      </c>
      <c r="I515" s="174" t="s">
        <v>482</v>
      </c>
      <c r="J515" s="174" t="s">
        <v>475</v>
      </c>
      <c r="K515" s="174" t="s">
        <v>737</v>
      </c>
      <c r="L515" s="174" t="s">
        <v>929</v>
      </c>
      <c r="M515" s="174" t="s">
        <v>445</v>
      </c>
      <c r="N515" s="174" t="s">
        <v>504</v>
      </c>
      <c r="O515" s="174" t="s">
        <v>1193</v>
      </c>
      <c r="P515" s="174" t="s">
        <v>1194</v>
      </c>
      <c r="AF515" s="174" t="s">
        <v>2670</v>
      </c>
      <c r="AG515" s="174" t="s">
        <v>2671</v>
      </c>
      <c r="AH515" s="174" t="s">
        <v>2667</v>
      </c>
      <c r="AI515" s="174" t="s">
        <v>2668</v>
      </c>
      <c r="AJ515" s="176" t="s">
        <v>2672</v>
      </c>
    </row>
    <row r="516" spans="1:36" ht="315">
      <c r="A516" s="174" t="s">
        <v>433</v>
      </c>
      <c r="B516" s="174" t="s">
        <v>1700</v>
      </c>
      <c r="C516" s="174">
        <v>584618</v>
      </c>
      <c r="D516" s="174" t="s">
        <v>1701</v>
      </c>
      <c r="E516" s="174" t="s">
        <v>605</v>
      </c>
      <c r="F516" s="174" t="s">
        <v>452</v>
      </c>
      <c r="G516" s="174" t="s">
        <v>303</v>
      </c>
      <c r="H516" s="175">
        <v>45888.654166666667</v>
      </c>
      <c r="I516" s="174" t="s">
        <v>482</v>
      </c>
      <c r="J516" s="174" t="s">
        <v>475</v>
      </c>
      <c r="K516" s="174" t="s">
        <v>737</v>
      </c>
      <c r="L516" s="174" t="s">
        <v>1201</v>
      </c>
      <c r="M516" s="174" t="s">
        <v>460</v>
      </c>
      <c r="N516" s="174" t="s">
        <v>1607</v>
      </c>
      <c r="O516" s="174" t="s">
        <v>715</v>
      </c>
      <c r="P516" s="174" t="s">
        <v>1194</v>
      </c>
      <c r="AF516" s="174" t="s">
        <v>2670</v>
      </c>
      <c r="AG516" s="174" t="s">
        <v>2671</v>
      </c>
      <c r="AH516" s="174" t="s">
        <v>2667</v>
      </c>
      <c r="AI516" s="174" t="s">
        <v>2668</v>
      </c>
      <c r="AJ516" s="176" t="s">
        <v>2672</v>
      </c>
    </row>
    <row r="517" spans="1:36" ht="315">
      <c r="A517" s="174" t="s">
        <v>433</v>
      </c>
      <c r="B517" s="174" t="s">
        <v>1702</v>
      </c>
      <c r="C517" s="174">
        <v>584594</v>
      </c>
      <c r="D517" s="174" t="s">
        <v>1598</v>
      </c>
      <c r="E517" s="174" t="s">
        <v>1703</v>
      </c>
      <c r="F517" s="174" t="s">
        <v>474</v>
      </c>
      <c r="G517" s="174" t="s">
        <v>303</v>
      </c>
      <c r="H517" s="175">
        <v>45888.648611111108</v>
      </c>
      <c r="I517" s="174" t="s">
        <v>453</v>
      </c>
      <c r="J517" s="174" t="s">
        <v>475</v>
      </c>
      <c r="K517" s="174" t="s">
        <v>440</v>
      </c>
      <c r="L517" s="174" t="s">
        <v>441</v>
      </c>
      <c r="M517" s="174" t="s">
        <v>442</v>
      </c>
      <c r="N517" s="174" t="s">
        <v>1662</v>
      </c>
      <c r="O517" s="174" t="s">
        <v>1649</v>
      </c>
      <c r="P517" s="174" t="s">
        <v>1625</v>
      </c>
      <c r="Q517" s="174" t="s">
        <v>1652</v>
      </c>
      <c r="R517" s="174" t="s">
        <v>529</v>
      </c>
      <c r="S517" s="174" t="s">
        <v>1704</v>
      </c>
      <c r="AF517" s="174" t="s">
        <v>2670</v>
      </c>
      <c r="AG517" s="174" t="s">
        <v>2671</v>
      </c>
      <c r="AH517" s="174" t="s">
        <v>2667</v>
      </c>
      <c r="AI517" s="174" t="s">
        <v>2668</v>
      </c>
      <c r="AJ517" s="176" t="s">
        <v>2672</v>
      </c>
    </row>
    <row r="518" spans="1:36" ht="315">
      <c r="A518" s="174" t="s">
        <v>433</v>
      </c>
      <c r="B518" s="174" t="s">
        <v>1705</v>
      </c>
      <c r="C518" s="174">
        <v>584550</v>
      </c>
      <c r="D518" s="174" t="s">
        <v>1655</v>
      </c>
      <c r="E518" s="174" t="s">
        <v>474</v>
      </c>
      <c r="F518" s="174" t="s">
        <v>474</v>
      </c>
      <c r="G518" s="174" t="s">
        <v>304</v>
      </c>
      <c r="H518" s="175">
        <v>45888.54583333333</v>
      </c>
      <c r="I518" s="174" t="s">
        <v>453</v>
      </c>
      <c r="J518" s="174" t="s">
        <v>475</v>
      </c>
      <c r="K518" s="174" t="s">
        <v>440</v>
      </c>
      <c r="L518" s="174" t="s">
        <v>441</v>
      </c>
      <c r="M518" s="174" t="s">
        <v>1041</v>
      </c>
      <c r="N518" s="174" t="s">
        <v>442</v>
      </c>
      <c r="O518" s="174" t="s">
        <v>1662</v>
      </c>
      <c r="P518" s="174" t="s">
        <v>1706</v>
      </c>
      <c r="Q518" s="174" t="s">
        <v>1707</v>
      </c>
      <c r="R518" s="174" t="s">
        <v>460</v>
      </c>
      <c r="S518" s="174" t="s">
        <v>493</v>
      </c>
      <c r="T518" s="174" t="s">
        <v>1708</v>
      </c>
      <c r="U518" s="174" t="s">
        <v>1652</v>
      </c>
      <c r="V518" s="174" t="s">
        <v>529</v>
      </c>
      <c r="W518" s="174" t="s">
        <v>1709</v>
      </c>
      <c r="X518" s="174" t="s">
        <v>1710</v>
      </c>
      <c r="Y518" s="174" t="s">
        <v>963</v>
      </c>
      <c r="AF518" s="174" t="s">
        <v>2670</v>
      </c>
      <c r="AG518" s="174" t="s">
        <v>2671</v>
      </c>
      <c r="AH518" s="174" t="s">
        <v>2667</v>
      </c>
      <c r="AI518" s="174" t="s">
        <v>2668</v>
      </c>
      <c r="AJ518" s="176" t="s">
        <v>2672</v>
      </c>
    </row>
    <row r="519" spans="1:36" ht="315">
      <c r="A519" s="174" t="s">
        <v>433</v>
      </c>
      <c r="B519" s="174" t="s">
        <v>1711</v>
      </c>
      <c r="C519" s="174">
        <v>584474</v>
      </c>
      <c r="D519" s="174" t="s">
        <v>1712</v>
      </c>
      <c r="E519" s="174" t="s">
        <v>642</v>
      </c>
      <c r="F519" s="174" t="s">
        <v>508</v>
      </c>
      <c r="G519" s="174" t="s">
        <v>300</v>
      </c>
      <c r="H519" s="175">
        <v>45888.543749999997</v>
      </c>
      <c r="I519" s="174" t="s">
        <v>453</v>
      </c>
      <c r="J519" s="174" t="s">
        <v>475</v>
      </c>
      <c r="K519" s="174" t="s">
        <v>440</v>
      </c>
      <c r="L519" s="174" t="s">
        <v>1201</v>
      </c>
      <c r="M519" s="174" t="s">
        <v>1058</v>
      </c>
      <c r="N519" s="174" t="s">
        <v>1650</v>
      </c>
      <c r="O519" s="174" t="s">
        <v>1613</v>
      </c>
      <c r="P519" s="174" t="s">
        <v>1194</v>
      </c>
      <c r="Q519" s="174" t="s">
        <v>529</v>
      </c>
      <c r="AF519" s="174" t="s">
        <v>2670</v>
      </c>
      <c r="AG519" s="174" t="s">
        <v>2671</v>
      </c>
      <c r="AH519" s="174" t="s">
        <v>2667</v>
      </c>
      <c r="AI519" s="174" t="s">
        <v>2668</v>
      </c>
      <c r="AJ519" s="176" t="s">
        <v>2672</v>
      </c>
    </row>
    <row r="520" spans="1:36" ht="315">
      <c r="A520" s="174" t="s">
        <v>433</v>
      </c>
      <c r="B520" s="174" t="s">
        <v>1713</v>
      </c>
      <c r="C520" s="174">
        <v>584157</v>
      </c>
      <c r="D520" s="174" t="s">
        <v>1714</v>
      </c>
      <c r="E520" s="174" t="s">
        <v>1635</v>
      </c>
      <c r="F520" s="174" t="s">
        <v>503</v>
      </c>
      <c r="G520" s="174" t="s">
        <v>298</v>
      </c>
      <c r="H520" s="175">
        <v>45887.878472222219</v>
      </c>
      <c r="I520" s="174" t="s">
        <v>453</v>
      </c>
      <c r="J520" s="174" t="s">
        <v>475</v>
      </c>
      <c r="K520" s="174" t="s">
        <v>737</v>
      </c>
      <c r="L520" s="174" t="s">
        <v>1237</v>
      </c>
      <c r="M520" s="174" t="s">
        <v>1201</v>
      </c>
      <c r="N520" s="174" t="s">
        <v>1210</v>
      </c>
      <c r="O520" s="174" t="s">
        <v>445</v>
      </c>
      <c r="P520" s="174" t="s">
        <v>691</v>
      </c>
      <c r="Q520" s="174" t="s">
        <v>1199</v>
      </c>
      <c r="R520" s="174" t="s">
        <v>1194</v>
      </c>
      <c r="AF520" s="174" t="s">
        <v>2670</v>
      </c>
      <c r="AG520" s="174" t="s">
        <v>2671</v>
      </c>
      <c r="AH520" s="174" t="s">
        <v>2667</v>
      </c>
      <c r="AI520" s="174" t="s">
        <v>2668</v>
      </c>
      <c r="AJ520" s="176" t="s">
        <v>2672</v>
      </c>
    </row>
    <row r="521" spans="1:36" ht="315">
      <c r="A521" s="174" t="s">
        <v>433</v>
      </c>
      <c r="B521" s="174" t="s">
        <v>1715</v>
      </c>
      <c r="C521" s="174">
        <v>584156</v>
      </c>
      <c r="D521" s="174" t="s">
        <v>1716</v>
      </c>
      <c r="E521" s="174" t="s">
        <v>1717</v>
      </c>
      <c r="F521" s="174" t="s">
        <v>503</v>
      </c>
      <c r="G521" s="174" t="s">
        <v>299</v>
      </c>
      <c r="H521" s="175">
        <v>45887.848611111112</v>
      </c>
      <c r="I521" s="174" t="s">
        <v>453</v>
      </c>
      <c r="J521" s="174" t="s">
        <v>475</v>
      </c>
      <c r="K521" s="174" t="s">
        <v>737</v>
      </c>
      <c r="L521" s="174" t="s">
        <v>445</v>
      </c>
      <c r="M521" s="174" t="s">
        <v>504</v>
      </c>
      <c r="N521" s="174" t="s">
        <v>1010</v>
      </c>
      <c r="O521" s="174" t="s">
        <v>1650</v>
      </c>
      <c r="P521" s="174" t="s">
        <v>1194</v>
      </c>
      <c r="AF521" s="174" t="s">
        <v>2670</v>
      </c>
      <c r="AG521" s="174" t="s">
        <v>2671</v>
      </c>
      <c r="AH521" s="174" t="s">
        <v>2667</v>
      </c>
      <c r="AI521" s="174" t="s">
        <v>2668</v>
      </c>
      <c r="AJ521" s="176" t="s">
        <v>2672</v>
      </c>
    </row>
    <row r="522" spans="1:36" ht="315">
      <c r="A522" s="174" t="s">
        <v>433</v>
      </c>
      <c r="B522" s="174" t="s">
        <v>1718</v>
      </c>
      <c r="C522" s="174">
        <v>584155</v>
      </c>
      <c r="D522" s="174" t="s">
        <v>551</v>
      </c>
      <c r="E522" s="174" t="s">
        <v>549</v>
      </c>
      <c r="F522" s="174" t="s">
        <v>549</v>
      </c>
      <c r="G522" s="174" t="s">
        <v>304</v>
      </c>
      <c r="H522" s="175">
        <v>45887.710416666669</v>
      </c>
      <c r="I522" s="174" t="s">
        <v>482</v>
      </c>
      <c r="J522" s="174" t="s">
        <v>475</v>
      </c>
      <c r="K522" s="174" t="s">
        <v>440</v>
      </c>
      <c r="L522" s="174" t="s">
        <v>485</v>
      </c>
      <c r="M522" s="174" t="s">
        <v>1058</v>
      </c>
      <c r="N522" s="174" t="s">
        <v>460</v>
      </c>
      <c r="O522" s="174" t="s">
        <v>1516</v>
      </c>
      <c r="P522" s="174" t="s">
        <v>1194</v>
      </c>
      <c r="AF522" s="174" t="s">
        <v>2670</v>
      </c>
      <c r="AG522" s="174" t="s">
        <v>2671</v>
      </c>
      <c r="AH522" s="174" t="s">
        <v>2667</v>
      </c>
      <c r="AI522" s="174" t="s">
        <v>2668</v>
      </c>
      <c r="AJ522" s="176" t="s">
        <v>2672</v>
      </c>
    </row>
    <row r="523" spans="1:36" ht="315">
      <c r="A523" s="174" t="s">
        <v>433</v>
      </c>
      <c r="B523" s="174" t="s">
        <v>1719</v>
      </c>
      <c r="C523" s="174">
        <v>584084</v>
      </c>
      <c r="D523" s="174" t="s">
        <v>1720</v>
      </c>
      <c r="E523" s="174" t="s">
        <v>605</v>
      </c>
      <c r="F523" s="174" t="s">
        <v>452</v>
      </c>
      <c r="G523" s="174" t="s">
        <v>303</v>
      </c>
      <c r="H523" s="175">
        <v>45887.666666666664</v>
      </c>
      <c r="I523" s="174" t="s">
        <v>482</v>
      </c>
      <c r="J523" s="174" t="s">
        <v>475</v>
      </c>
      <c r="K523" s="174" t="s">
        <v>737</v>
      </c>
      <c r="L523" s="174" t="s">
        <v>715</v>
      </c>
      <c r="M523" s="174" t="s">
        <v>1194</v>
      </c>
      <c r="AF523" s="174" t="s">
        <v>2670</v>
      </c>
      <c r="AG523" s="174" t="s">
        <v>2671</v>
      </c>
      <c r="AH523" s="174" t="s">
        <v>2667</v>
      </c>
      <c r="AI523" s="174" t="s">
        <v>2668</v>
      </c>
      <c r="AJ523" s="176" t="s">
        <v>2672</v>
      </c>
    </row>
    <row r="524" spans="1:36" ht="315">
      <c r="A524" s="174" t="s">
        <v>433</v>
      </c>
      <c r="B524" s="174" t="s">
        <v>1721</v>
      </c>
      <c r="C524" s="174">
        <v>584078</v>
      </c>
      <c r="D524" s="174" t="s">
        <v>1722</v>
      </c>
      <c r="E524" s="174" t="s">
        <v>452</v>
      </c>
      <c r="F524" s="174" t="s">
        <v>452</v>
      </c>
      <c r="G524" s="174" t="s">
        <v>304</v>
      </c>
      <c r="H524" s="175">
        <v>45887.654166666667</v>
      </c>
      <c r="I524" s="174" t="s">
        <v>482</v>
      </c>
      <c r="J524" s="174" t="s">
        <v>475</v>
      </c>
      <c r="K524" s="174" t="s">
        <v>737</v>
      </c>
      <c r="L524" s="174" t="s">
        <v>1201</v>
      </c>
      <c r="M524" s="174" t="s">
        <v>485</v>
      </c>
      <c r="N524" s="174" t="s">
        <v>1650</v>
      </c>
      <c r="O524" s="174" t="s">
        <v>1194</v>
      </c>
      <c r="AF524" s="174" t="s">
        <v>2670</v>
      </c>
      <c r="AG524" s="174" t="s">
        <v>2671</v>
      </c>
      <c r="AH524" s="174" t="s">
        <v>2667</v>
      </c>
      <c r="AI524" s="174" t="s">
        <v>2668</v>
      </c>
      <c r="AJ524" s="176" t="s">
        <v>2672</v>
      </c>
    </row>
    <row r="525" spans="1:36" ht="315">
      <c r="A525" s="174" t="s">
        <v>433</v>
      </c>
      <c r="B525" s="174" t="s">
        <v>1723</v>
      </c>
      <c r="C525" s="174">
        <v>583682</v>
      </c>
      <c r="D525" s="174" t="s">
        <v>1724</v>
      </c>
      <c r="E525" s="174" t="s">
        <v>503</v>
      </c>
      <c r="F525" s="174" t="s">
        <v>503</v>
      </c>
      <c r="G525" s="174" t="s">
        <v>304</v>
      </c>
      <c r="H525" s="175">
        <v>45883.9</v>
      </c>
      <c r="I525" s="174" t="s">
        <v>491</v>
      </c>
      <c r="J525" s="174" t="s">
        <v>678</v>
      </c>
      <c r="K525" s="174" t="s">
        <v>726</v>
      </c>
      <c r="L525" s="174" t="s">
        <v>441</v>
      </c>
      <c r="M525" s="174" t="s">
        <v>442</v>
      </c>
      <c r="N525" s="174" t="s">
        <v>1662</v>
      </c>
      <c r="O525" s="174" t="s">
        <v>1725</v>
      </c>
      <c r="P525" s="174" t="s">
        <v>460</v>
      </c>
      <c r="Q525" s="174" t="s">
        <v>1726</v>
      </c>
      <c r="R525" s="174" t="s">
        <v>931</v>
      </c>
      <c r="S525" s="174" t="s">
        <v>932</v>
      </c>
      <c r="T525" s="174" t="s">
        <v>1652</v>
      </c>
      <c r="U525" s="174" t="s">
        <v>1727</v>
      </c>
      <c r="AF525" s="174" t="s">
        <v>2670</v>
      </c>
      <c r="AG525" s="174" t="s">
        <v>2671</v>
      </c>
      <c r="AH525" s="174" t="s">
        <v>2667</v>
      </c>
      <c r="AI525" s="174" t="s">
        <v>2668</v>
      </c>
      <c r="AJ525" s="176" t="s">
        <v>2672</v>
      </c>
    </row>
    <row r="526" spans="1:36" ht="315">
      <c r="A526" s="174" t="s">
        <v>433</v>
      </c>
      <c r="B526" s="174" t="s">
        <v>1728</v>
      </c>
      <c r="C526" s="174">
        <v>583679</v>
      </c>
      <c r="D526" s="174" t="s">
        <v>1729</v>
      </c>
      <c r="E526" s="174" t="s">
        <v>503</v>
      </c>
      <c r="F526" s="174" t="s">
        <v>503</v>
      </c>
      <c r="G526" s="174" t="s">
        <v>304</v>
      </c>
      <c r="H526" s="175">
        <v>45883.850694444445</v>
      </c>
      <c r="I526" s="174" t="s">
        <v>491</v>
      </c>
      <c r="J526" s="174" t="s">
        <v>475</v>
      </c>
      <c r="K526" s="174" t="s">
        <v>726</v>
      </c>
      <c r="L526" s="174" t="s">
        <v>441</v>
      </c>
      <c r="M526" s="174" t="s">
        <v>442</v>
      </c>
      <c r="N526" s="174" t="s">
        <v>1662</v>
      </c>
      <c r="O526" s="174" t="s">
        <v>1663</v>
      </c>
      <c r="P526" s="174" t="s">
        <v>1010</v>
      </c>
      <c r="Q526" s="174" t="s">
        <v>1193</v>
      </c>
      <c r="R526" s="174" t="s">
        <v>1708</v>
      </c>
      <c r="S526" s="174" t="s">
        <v>931</v>
      </c>
      <c r="T526" s="174" t="s">
        <v>1651</v>
      </c>
      <c r="U526" s="174" t="s">
        <v>932</v>
      </c>
      <c r="V526" s="174" t="s">
        <v>1652</v>
      </c>
      <c r="AF526" s="174" t="s">
        <v>2670</v>
      </c>
      <c r="AG526" s="174" t="s">
        <v>2671</v>
      </c>
      <c r="AH526" s="174" t="s">
        <v>2667</v>
      </c>
      <c r="AI526" s="174" t="s">
        <v>2668</v>
      </c>
      <c r="AJ526" s="176" t="s">
        <v>2672</v>
      </c>
    </row>
    <row r="527" spans="1:36" ht="315">
      <c r="A527" s="174" t="s">
        <v>433</v>
      </c>
      <c r="B527" s="174" t="s">
        <v>1730</v>
      </c>
      <c r="C527" s="174">
        <v>583567</v>
      </c>
      <c r="D527" s="174" t="s">
        <v>516</v>
      </c>
      <c r="E527" s="174" t="s">
        <v>645</v>
      </c>
      <c r="F527" s="174" t="s">
        <v>645</v>
      </c>
      <c r="G527" s="174" t="s">
        <v>304</v>
      </c>
      <c r="H527" s="175">
        <v>45883.727777777778</v>
      </c>
      <c r="I527" s="174" t="s">
        <v>453</v>
      </c>
      <c r="J527" s="174" t="s">
        <v>678</v>
      </c>
      <c r="K527" s="174" t="s">
        <v>1041</v>
      </c>
      <c r="L527" s="174" t="s">
        <v>1201</v>
      </c>
      <c r="M527" s="174" t="s">
        <v>485</v>
      </c>
      <c r="N527" s="174" t="s">
        <v>460</v>
      </c>
      <c r="O527" s="174" t="s">
        <v>1405</v>
      </c>
      <c r="P527" s="174" t="s">
        <v>1349</v>
      </c>
      <c r="Q527" s="174" t="s">
        <v>1194</v>
      </c>
      <c r="R527" s="174" t="s">
        <v>463</v>
      </c>
      <c r="AF527" s="174" t="s">
        <v>2670</v>
      </c>
      <c r="AG527" s="174" t="s">
        <v>2671</v>
      </c>
      <c r="AH527" s="174" t="s">
        <v>2667</v>
      </c>
      <c r="AI527" s="174" t="s">
        <v>2668</v>
      </c>
      <c r="AJ527" s="176" t="s">
        <v>2672</v>
      </c>
    </row>
    <row r="528" spans="1:36" ht="315">
      <c r="A528" s="174" t="s">
        <v>433</v>
      </c>
      <c r="B528" s="174" t="s">
        <v>1731</v>
      </c>
      <c r="C528" s="174">
        <v>583565</v>
      </c>
      <c r="D528" s="174" t="s">
        <v>516</v>
      </c>
      <c r="E528" s="174" t="s">
        <v>496</v>
      </c>
      <c r="F528" s="174" t="s">
        <v>496</v>
      </c>
      <c r="G528" s="174" t="s">
        <v>304</v>
      </c>
      <c r="H528" s="175">
        <v>45883.697222222225</v>
      </c>
      <c r="I528" s="174" t="s">
        <v>453</v>
      </c>
      <c r="J528" s="174" t="s">
        <v>678</v>
      </c>
      <c r="K528" s="174" t="s">
        <v>726</v>
      </c>
      <c r="L528" s="174" t="s">
        <v>441</v>
      </c>
      <c r="M528" s="174" t="s">
        <v>1041</v>
      </c>
      <c r="N528" s="174" t="s">
        <v>442</v>
      </c>
      <c r="O528" s="174" t="s">
        <v>1452</v>
      </c>
      <c r="P528" s="174" t="s">
        <v>1662</v>
      </c>
      <c r="Q528" s="174" t="s">
        <v>1706</v>
      </c>
      <c r="R528" s="174" t="s">
        <v>1663</v>
      </c>
      <c r="S528" s="174" t="s">
        <v>1193</v>
      </c>
      <c r="T528" s="174" t="s">
        <v>763</v>
      </c>
      <c r="U528" s="174" t="s">
        <v>1349</v>
      </c>
      <c r="V528" s="174" t="s">
        <v>1652</v>
      </c>
      <c r="W528" s="174" t="s">
        <v>1732</v>
      </c>
      <c r="X528" s="174" t="s">
        <v>963</v>
      </c>
      <c r="AF528" s="174" t="s">
        <v>2670</v>
      </c>
      <c r="AG528" s="174" t="s">
        <v>2671</v>
      </c>
      <c r="AH528" s="174" t="s">
        <v>2667</v>
      </c>
      <c r="AI528" s="174" t="s">
        <v>2668</v>
      </c>
      <c r="AJ528" s="176" t="s">
        <v>2672</v>
      </c>
    </row>
    <row r="529" spans="1:36" ht="315">
      <c r="A529" s="174" t="s">
        <v>433</v>
      </c>
      <c r="B529" s="174" t="s">
        <v>1733</v>
      </c>
      <c r="C529" s="174">
        <v>583562</v>
      </c>
      <c r="D529" s="174" t="s">
        <v>1734</v>
      </c>
      <c r="E529" s="174" t="s">
        <v>549</v>
      </c>
      <c r="F529" s="174" t="s">
        <v>549</v>
      </c>
      <c r="G529" s="174" t="s">
        <v>304</v>
      </c>
      <c r="H529" s="175">
        <v>45883.686805555553</v>
      </c>
      <c r="I529" s="174" t="s">
        <v>482</v>
      </c>
      <c r="J529" s="174" t="s">
        <v>475</v>
      </c>
      <c r="K529" s="174" t="s">
        <v>440</v>
      </c>
      <c r="L529" s="174" t="s">
        <v>441</v>
      </c>
      <c r="M529" s="174" t="s">
        <v>442</v>
      </c>
      <c r="N529" s="174" t="s">
        <v>1662</v>
      </c>
      <c r="O529" s="174" t="s">
        <v>1625</v>
      </c>
      <c r="P529" s="174" t="s">
        <v>650</v>
      </c>
      <c r="Q529" s="174" t="s">
        <v>763</v>
      </c>
      <c r="R529" s="174" t="s">
        <v>1652</v>
      </c>
      <c r="AF529" s="174" t="s">
        <v>2670</v>
      </c>
      <c r="AG529" s="174" t="s">
        <v>2671</v>
      </c>
      <c r="AH529" s="174" t="s">
        <v>2667</v>
      </c>
      <c r="AI529" s="174" t="s">
        <v>2668</v>
      </c>
      <c r="AJ529" s="176" t="s">
        <v>2672</v>
      </c>
    </row>
    <row r="530" spans="1:36" ht="315">
      <c r="A530" s="174" t="s">
        <v>433</v>
      </c>
      <c r="B530" s="174" t="s">
        <v>1735</v>
      </c>
      <c r="C530" s="174">
        <v>583559</v>
      </c>
      <c r="D530" s="174" t="s">
        <v>1736</v>
      </c>
      <c r="E530" s="174" t="s">
        <v>436</v>
      </c>
      <c r="F530" s="174" t="s">
        <v>436</v>
      </c>
      <c r="G530" s="174" t="s">
        <v>304</v>
      </c>
      <c r="H530" s="175">
        <v>45883.670138888891</v>
      </c>
      <c r="I530" s="174" t="s">
        <v>491</v>
      </c>
      <c r="J530" s="174" t="s">
        <v>475</v>
      </c>
      <c r="K530" s="174" t="s">
        <v>726</v>
      </c>
      <c r="L530" s="174" t="s">
        <v>441</v>
      </c>
      <c r="M530" s="174" t="s">
        <v>442</v>
      </c>
      <c r="N530" s="174" t="s">
        <v>1662</v>
      </c>
      <c r="O530" s="174" t="s">
        <v>1663</v>
      </c>
      <c r="P530" s="174" t="s">
        <v>931</v>
      </c>
      <c r="Q530" s="174" t="s">
        <v>932</v>
      </c>
      <c r="R530" s="174" t="s">
        <v>1652</v>
      </c>
      <c r="S530" s="174" t="s">
        <v>1737</v>
      </c>
      <c r="AF530" s="174" t="s">
        <v>2670</v>
      </c>
      <c r="AG530" s="174" t="s">
        <v>2671</v>
      </c>
      <c r="AH530" s="174" t="s">
        <v>2667</v>
      </c>
      <c r="AI530" s="174" t="s">
        <v>2668</v>
      </c>
      <c r="AJ530" s="176" t="s">
        <v>2672</v>
      </c>
    </row>
    <row r="531" spans="1:36" ht="315">
      <c r="A531" s="174" t="s">
        <v>433</v>
      </c>
      <c r="B531" s="174" t="s">
        <v>1738</v>
      </c>
      <c r="C531" s="174">
        <v>583558</v>
      </c>
      <c r="D531" s="174" t="s">
        <v>1739</v>
      </c>
      <c r="E531" s="174" t="s">
        <v>496</v>
      </c>
      <c r="F531" s="174" t="s">
        <v>496</v>
      </c>
      <c r="G531" s="174" t="s">
        <v>304</v>
      </c>
      <c r="H531" s="175">
        <v>45883.629861111112</v>
      </c>
      <c r="I531" s="174" t="s">
        <v>491</v>
      </c>
      <c r="J531" s="174" t="s">
        <v>678</v>
      </c>
      <c r="K531" s="174" t="s">
        <v>726</v>
      </c>
      <c r="L531" s="174" t="s">
        <v>441</v>
      </c>
      <c r="M531" s="174" t="s">
        <v>442</v>
      </c>
      <c r="N531" s="174" t="s">
        <v>1662</v>
      </c>
      <c r="O531" s="174" t="s">
        <v>1725</v>
      </c>
      <c r="P531" s="174" t="s">
        <v>1010</v>
      </c>
      <c r="Q531" s="174" t="s">
        <v>1726</v>
      </c>
      <c r="R531" s="174" t="s">
        <v>763</v>
      </c>
      <c r="S531" s="174" t="s">
        <v>1349</v>
      </c>
      <c r="T531" s="174" t="s">
        <v>1652</v>
      </c>
      <c r="U531" s="174" t="s">
        <v>1740</v>
      </c>
      <c r="V531" s="174" t="s">
        <v>963</v>
      </c>
      <c r="AF531" s="174" t="s">
        <v>2670</v>
      </c>
      <c r="AG531" s="174" t="s">
        <v>2671</v>
      </c>
      <c r="AH531" s="174" t="s">
        <v>2667</v>
      </c>
      <c r="AI531" s="174" t="s">
        <v>2668</v>
      </c>
      <c r="AJ531" s="176" t="s">
        <v>2672</v>
      </c>
    </row>
    <row r="532" spans="1:36" ht="315">
      <c r="A532" s="174" t="s">
        <v>433</v>
      </c>
      <c r="B532" s="174" t="s">
        <v>1741</v>
      </c>
      <c r="C532" s="174">
        <v>583550</v>
      </c>
      <c r="D532" s="174" t="s">
        <v>1734</v>
      </c>
      <c r="E532" s="174" t="s">
        <v>549</v>
      </c>
      <c r="F532" s="174" t="s">
        <v>549</v>
      </c>
      <c r="G532" s="174" t="s">
        <v>304</v>
      </c>
      <c r="H532" s="175">
        <v>45883.561111111114</v>
      </c>
      <c r="I532" s="174" t="s">
        <v>482</v>
      </c>
      <c r="J532" s="174" t="s">
        <v>475</v>
      </c>
      <c r="K532" s="174" t="s">
        <v>440</v>
      </c>
      <c r="L532" s="174" t="s">
        <v>1650</v>
      </c>
      <c r="M532" s="174" t="s">
        <v>1194</v>
      </c>
      <c r="N532" s="174" t="s">
        <v>963</v>
      </c>
      <c r="AF532" s="174" t="s">
        <v>2670</v>
      </c>
      <c r="AG532" s="174" t="s">
        <v>2671</v>
      </c>
      <c r="AH532" s="174" t="s">
        <v>2667</v>
      </c>
      <c r="AI532" s="174" t="s">
        <v>2668</v>
      </c>
      <c r="AJ532" s="176" t="s">
        <v>2672</v>
      </c>
    </row>
    <row r="533" spans="1:36" ht="315">
      <c r="A533" s="174" t="s">
        <v>433</v>
      </c>
      <c r="B533" s="174" t="s">
        <v>1742</v>
      </c>
      <c r="C533" s="174">
        <v>583660</v>
      </c>
      <c r="D533" s="174" t="s">
        <v>1630</v>
      </c>
      <c r="E533" s="174" t="s">
        <v>436</v>
      </c>
      <c r="F533" s="174" t="s">
        <v>436</v>
      </c>
      <c r="G533" s="174" t="s">
        <v>304</v>
      </c>
      <c r="H533" s="175">
        <v>45883.515972222223</v>
      </c>
      <c r="I533" s="174" t="s">
        <v>491</v>
      </c>
      <c r="J533" s="174" t="s">
        <v>475</v>
      </c>
      <c r="K533" s="174" t="s">
        <v>726</v>
      </c>
      <c r="L533" s="174" t="s">
        <v>441</v>
      </c>
      <c r="M533" s="174" t="s">
        <v>1041</v>
      </c>
      <c r="N533" s="174" t="s">
        <v>442</v>
      </c>
      <c r="O533" s="174" t="s">
        <v>1662</v>
      </c>
      <c r="P533" s="174" t="s">
        <v>1663</v>
      </c>
      <c r="Q533" s="174" t="s">
        <v>1193</v>
      </c>
      <c r="R533" s="174" t="s">
        <v>763</v>
      </c>
      <c r="S533" s="174" t="s">
        <v>1652</v>
      </c>
      <c r="T533" s="174" t="s">
        <v>1743</v>
      </c>
      <c r="U533" s="174" t="s">
        <v>963</v>
      </c>
      <c r="AF533" s="174" t="s">
        <v>2670</v>
      </c>
      <c r="AG533" s="174" t="s">
        <v>2671</v>
      </c>
      <c r="AH533" s="174" t="s">
        <v>2667</v>
      </c>
      <c r="AI533" s="174" t="s">
        <v>2668</v>
      </c>
      <c r="AJ533" s="176" t="s">
        <v>2672</v>
      </c>
    </row>
    <row r="534" spans="1:36" ht="315">
      <c r="A534" s="174" t="s">
        <v>433</v>
      </c>
      <c r="B534" s="174" t="s">
        <v>1744</v>
      </c>
      <c r="C534" s="174">
        <v>583546</v>
      </c>
      <c r="D534" s="174" t="s">
        <v>1745</v>
      </c>
      <c r="E534" s="174" t="s">
        <v>436</v>
      </c>
      <c r="F534" s="174" t="s">
        <v>436</v>
      </c>
      <c r="G534" s="174" t="s">
        <v>304</v>
      </c>
      <c r="H534" s="175">
        <v>45883.500694444447</v>
      </c>
      <c r="I534" s="174" t="s">
        <v>491</v>
      </c>
      <c r="J534" s="174" t="s">
        <v>475</v>
      </c>
      <c r="K534" s="174" t="s">
        <v>726</v>
      </c>
      <c r="L534" s="174" t="s">
        <v>441</v>
      </c>
      <c r="M534" s="174" t="s">
        <v>442</v>
      </c>
      <c r="N534" s="174" t="s">
        <v>1662</v>
      </c>
      <c r="O534" s="174" t="s">
        <v>1649</v>
      </c>
      <c r="P534" s="174" t="s">
        <v>1725</v>
      </c>
      <c r="Q534" s="174" t="s">
        <v>1220</v>
      </c>
      <c r="R534" s="174" t="s">
        <v>1726</v>
      </c>
      <c r="S534" s="174" t="s">
        <v>763</v>
      </c>
      <c r="T534" s="174" t="s">
        <v>1652</v>
      </c>
      <c r="AF534" s="174" t="s">
        <v>2670</v>
      </c>
      <c r="AG534" s="174" t="s">
        <v>2671</v>
      </c>
      <c r="AH534" s="174" t="s">
        <v>2667</v>
      </c>
      <c r="AI534" s="174" t="s">
        <v>2668</v>
      </c>
      <c r="AJ534" s="176" t="s">
        <v>2672</v>
      </c>
    </row>
    <row r="535" spans="1:36" ht="315">
      <c r="A535" s="174" t="s">
        <v>433</v>
      </c>
      <c r="B535" s="174" t="s">
        <v>1746</v>
      </c>
      <c r="C535" s="174">
        <v>583639</v>
      </c>
      <c r="D535" s="174" t="s">
        <v>1628</v>
      </c>
      <c r="E535" s="174" t="s">
        <v>1329</v>
      </c>
      <c r="F535" s="174" t="s">
        <v>503</v>
      </c>
      <c r="G535" s="174" t="s">
        <v>303</v>
      </c>
      <c r="H535" s="175">
        <v>45882.878472222219</v>
      </c>
      <c r="I535" s="174" t="s">
        <v>453</v>
      </c>
      <c r="J535" s="174" t="s">
        <v>475</v>
      </c>
      <c r="K535" s="174" t="s">
        <v>917</v>
      </c>
      <c r="L535" s="174" t="s">
        <v>441</v>
      </c>
      <c r="M535" s="174" t="s">
        <v>442</v>
      </c>
      <c r="N535" s="174" t="s">
        <v>1662</v>
      </c>
      <c r="O535" s="174" t="s">
        <v>1676</v>
      </c>
      <c r="P535" s="174" t="s">
        <v>1515</v>
      </c>
      <c r="Q535" s="174" t="s">
        <v>1219</v>
      </c>
      <c r="R535" s="174" t="s">
        <v>1516</v>
      </c>
      <c r="S535" s="174" t="s">
        <v>1221</v>
      </c>
      <c r="T535" s="174" t="s">
        <v>1222</v>
      </c>
      <c r="U535" s="174" t="s">
        <v>1652</v>
      </c>
      <c r="V535" s="174" t="s">
        <v>1747</v>
      </c>
      <c r="AF535" s="174" t="s">
        <v>2670</v>
      </c>
      <c r="AG535" s="174" t="s">
        <v>2671</v>
      </c>
      <c r="AH535" s="174" t="s">
        <v>2667</v>
      </c>
      <c r="AI535" s="174" t="s">
        <v>2668</v>
      </c>
      <c r="AJ535" s="176" t="s">
        <v>2672</v>
      </c>
    </row>
    <row r="536" spans="1:36" ht="315">
      <c r="A536" s="174" t="s">
        <v>433</v>
      </c>
      <c r="B536" s="174" t="s">
        <v>1748</v>
      </c>
      <c r="C536" s="174">
        <v>583600</v>
      </c>
      <c r="D536" s="174" t="s">
        <v>553</v>
      </c>
      <c r="E536" s="174" t="s">
        <v>1440</v>
      </c>
      <c r="F536" s="174" t="s">
        <v>532</v>
      </c>
      <c r="G536" s="174" t="s">
        <v>124</v>
      </c>
      <c r="H536" s="175">
        <v>45882.848611111112</v>
      </c>
      <c r="I536" s="174" t="s">
        <v>453</v>
      </c>
      <c r="J536" s="174" t="s">
        <v>475</v>
      </c>
      <c r="K536" s="174" t="s">
        <v>440</v>
      </c>
      <c r="L536" s="174" t="s">
        <v>441</v>
      </c>
      <c r="M536" s="174" t="s">
        <v>442</v>
      </c>
      <c r="N536" s="174" t="s">
        <v>1662</v>
      </c>
      <c r="O536" s="174" t="s">
        <v>1749</v>
      </c>
      <c r="P536" s="174" t="s">
        <v>1652</v>
      </c>
      <c r="AF536" s="174" t="s">
        <v>2670</v>
      </c>
      <c r="AG536" s="174" t="s">
        <v>2671</v>
      </c>
      <c r="AH536" s="174" t="s">
        <v>2667</v>
      </c>
      <c r="AI536" s="174" t="s">
        <v>2668</v>
      </c>
      <c r="AJ536" s="176" t="s">
        <v>2672</v>
      </c>
    </row>
    <row r="537" spans="1:36" ht="315">
      <c r="A537" s="174" t="s">
        <v>433</v>
      </c>
      <c r="B537" s="174" t="s">
        <v>1750</v>
      </c>
      <c r="C537" s="174">
        <v>583523</v>
      </c>
      <c r="D537" s="174" t="s">
        <v>1751</v>
      </c>
      <c r="E537" s="174" t="s">
        <v>436</v>
      </c>
      <c r="F537" s="174" t="s">
        <v>436</v>
      </c>
      <c r="G537" s="174" t="s">
        <v>304</v>
      </c>
      <c r="H537" s="175">
        <v>45882.816666666666</v>
      </c>
      <c r="I537" s="174" t="s">
        <v>491</v>
      </c>
      <c r="J537" s="174" t="s">
        <v>475</v>
      </c>
      <c r="K537" s="174" t="s">
        <v>726</v>
      </c>
      <c r="L537" s="174" t="s">
        <v>441</v>
      </c>
      <c r="M537" s="174" t="s">
        <v>442</v>
      </c>
      <c r="N537" s="174" t="s">
        <v>1662</v>
      </c>
      <c r="O537" s="174" t="s">
        <v>1725</v>
      </c>
      <c r="P537" s="174" t="s">
        <v>1220</v>
      </c>
      <c r="Q537" s="174" t="s">
        <v>1726</v>
      </c>
      <c r="R537" s="174" t="s">
        <v>763</v>
      </c>
      <c r="S537" s="174" t="s">
        <v>1652</v>
      </c>
      <c r="AF537" s="174" t="s">
        <v>2670</v>
      </c>
      <c r="AG537" s="174" t="s">
        <v>2671</v>
      </c>
      <c r="AH537" s="174" t="s">
        <v>2667</v>
      </c>
      <c r="AI537" s="174" t="s">
        <v>2668</v>
      </c>
      <c r="AJ537" s="176" t="s">
        <v>2672</v>
      </c>
    </row>
    <row r="538" spans="1:36" ht="315">
      <c r="A538" s="174" t="s">
        <v>433</v>
      </c>
      <c r="B538" s="174" t="s">
        <v>1752</v>
      </c>
      <c r="C538" s="174">
        <v>583521</v>
      </c>
      <c r="D538" s="174" t="s">
        <v>725</v>
      </c>
      <c r="E538" s="174" t="s">
        <v>1617</v>
      </c>
      <c r="F538" s="174" t="s">
        <v>662</v>
      </c>
      <c r="G538" s="174" t="s">
        <v>299</v>
      </c>
      <c r="H538" s="175">
        <v>45882.75</v>
      </c>
      <c r="I538" s="174" t="s">
        <v>491</v>
      </c>
      <c r="J538" s="174" t="s">
        <v>475</v>
      </c>
      <c r="K538" s="174" t="s">
        <v>726</v>
      </c>
      <c r="L538" s="174" t="s">
        <v>441</v>
      </c>
      <c r="M538" s="174" t="s">
        <v>1041</v>
      </c>
      <c r="N538" s="174" t="s">
        <v>442</v>
      </c>
      <c r="O538" s="174" t="s">
        <v>1753</v>
      </c>
      <c r="P538" s="174" t="s">
        <v>1663</v>
      </c>
      <c r="Q538" s="174" t="s">
        <v>1193</v>
      </c>
      <c r="R538" s="174" t="s">
        <v>763</v>
      </c>
      <c r="S538" s="174" t="s">
        <v>1652</v>
      </c>
      <c r="T538" s="174" t="s">
        <v>1754</v>
      </c>
      <c r="U538" s="174" t="s">
        <v>963</v>
      </c>
      <c r="AF538" s="174" t="s">
        <v>2670</v>
      </c>
      <c r="AG538" s="174" t="s">
        <v>2671</v>
      </c>
      <c r="AH538" s="174" t="s">
        <v>2667</v>
      </c>
      <c r="AI538" s="174" t="s">
        <v>2668</v>
      </c>
      <c r="AJ538" s="176" t="s">
        <v>2672</v>
      </c>
    </row>
    <row r="539" spans="1:36" ht="315">
      <c r="A539" s="174" t="s">
        <v>433</v>
      </c>
      <c r="B539" s="174" t="s">
        <v>1755</v>
      </c>
      <c r="C539" s="174">
        <v>583519</v>
      </c>
      <c r="D539" s="174" t="s">
        <v>1756</v>
      </c>
      <c r="E539" s="174" t="s">
        <v>467</v>
      </c>
      <c r="F539" s="174" t="s">
        <v>467</v>
      </c>
      <c r="G539" s="174" t="s">
        <v>304</v>
      </c>
      <c r="H539" s="175">
        <v>45882.73333333333</v>
      </c>
      <c r="I539" s="174" t="s">
        <v>491</v>
      </c>
      <c r="J539" s="174" t="s">
        <v>475</v>
      </c>
      <c r="K539" s="174" t="s">
        <v>440</v>
      </c>
      <c r="L539" s="174" t="s">
        <v>441</v>
      </c>
      <c r="M539" s="174" t="s">
        <v>442</v>
      </c>
      <c r="N539" s="174" t="s">
        <v>1662</v>
      </c>
      <c r="O539" s="174" t="s">
        <v>1725</v>
      </c>
      <c r="P539" s="174" t="s">
        <v>1726</v>
      </c>
      <c r="Q539" s="174" t="s">
        <v>931</v>
      </c>
      <c r="R539" s="174" t="s">
        <v>932</v>
      </c>
      <c r="S539" s="174" t="s">
        <v>1652</v>
      </c>
      <c r="T539" s="174" t="s">
        <v>1727</v>
      </c>
      <c r="AF539" s="174" t="s">
        <v>2670</v>
      </c>
      <c r="AG539" s="174" t="s">
        <v>2671</v>
      </c>
      <c r="AH539" s="174" t="s">
        <v>2667</v>
      </c>
      <c r="AI539" s="174" t="s">
        <v>2668</v>
      </c>
      <c r="AJ539" s="176" t="s">
        <v>2672</v>
      </c>
    </row>
    <row r="540" spans="1:36" ht="315">
      <c r="A540" s="174" t="s">
        <v>433</v>
      </c>
      <c r="B540" s="174" t="s">
        <v>1757</v>
      </c>
      <c r="C540" s="174">
        <v>583461</v>
      </c>
      <c r="D540" s="174" t="s">
        <v>1758</v>
      </c>
      <c r="E540" s="174" t="s">
        <v>525</v>
      </c>
      <c r="F540" s="174" t="s">
        <v>525</v>
      </c>
      <c r="G540" s="174" t="s">
        <v>300</v>
      </c>
      <c r="H540" s="175">
        <v>45881.839583333334</v>
      </c>
      <c r="I540" s="174" t="s">
        <v>453</v>
      </c>
      <c r="J540" s="174" t="s">
        <v>475</v>
      </c>
      <c r="K540" s="174" t="s">
        <v>440</v>
      </c>
      <c r="L540" s="174" t="s">
        <v>441</v>
      </c>
      <c r="M540" s="174" t="s">
        <v>442</v>
      </c>
      <c r="N540" s="174" t="s">
        <v>1753</v>
      </c>
      <c r="O540" s="174" t="s">
        <v>1666</v>
      </c>
      <c r="P540" s="174" t="s">
        <v>1759</v>
      </c>
      <c r="Q540" s="174" t="s">
        <v>1652</v>
      </c>
      <c r="AF540" s="174" t="s">
        <v>2670</v>
      </c>
      <c r="AG540" s="174" t="s">
        <v>2671</v>
      </c>
      <c r="AH540" s="174" t="s">
        <v>2667</v>
      </c>
      <c r="AI540" s="174" t="s">
        <v>2668</v>
      </c>
      <c r="AJ540" s="176" t="s">
        <v>2672</v>
      </c>
    </row>
    <row r="541" spans="1:36" ht="315">
      <c r="A541" s="174" t="s">
        <v>433</v>
      </c>
      <c r="B541" s="174" t="s">
        <v>1760</v>
      </c>
      <c r="C541" s="174">
        <v>583373</v>
      </c>
      <c r="D541" s="174" t="s">
        <v>1634</v>
      </c>
      <c r="E541" s="174" t="s">
        <v>1703</v>
      </c>
      <c r="F541" s="174" t="s">
        <v>474</v>
      </c>
      <c r="G541" s="174" t="s">
        <v>299</v>
      </c>
      <c r="H541" s="175">
        <v>45881.734722222223</v>
      </c>
      <c r="I541" s="174" t="s">
        <v>453</v>
      </c>
      <c r="J541" s="174" t="s">
        <v>475</v>
      </c>
      <c r="K541" s="174" t="s">
        <v>440</v>
      </c>
      <c r="L541" s="174" t="s">
        <v>441</v>
      </c>
      <c r="M541" s="174" t="s">
        <v>442</v>
      </c>
      <c r="N541" s="174" t="s">
        <v>1753</v>
      </c>
      <c r="O541" s="174" t="s">
        <v>1649</v>
      </c>
      <c r="P541" s="174" t="s">
        <v>1663</v>
      </c>
      <c r="Q541" s="174" t="s">
        <v>1193</v>
      </c>
      <c r="R541" s="174" t="s">
        <v>931</v>
      </c>
      <c r="S541" s="174" t="s">
        <v>1652</v>
      </c>
      <c r="T541" s="174" t="s">
        <v>529</v>
      </c>
      <c r="U541" s="174" t="s">
        <v>1761</v>
      </c>
      <c r="V541" s="174" t="s">
        <v>963</v>
      </c>
      <c r="AF541" s="174" t="s">
        <v>2670</v>
      </c>
      <c r="AG541" s="174" t="s">
        <v>2671</v>
      </c>
      <c r="AH541" s="174" t="s">
        <v>2667</v>
      </c>
      <c r="AI541" s="174" t="s">
        <v>2668</v>
      </c>
      <c r="AJ541" s="176" t="s">
        <v>2672</v>
      </c>
    </row>
    <row r="542" spans="1:36" ht="315">
      <c r="A542" s="174" t="s">
        <v>433</v>
      </c>
      <c r="B542" s="174" t="s">
        <v>1762</v>
      </c>
      <c r="C542" s="174">
        <v>583371</v>
      </c>
      <c r="D542" s="174" t="s">
        <v>1763</v>
      </c>
      <c r="E542" s="174" t="s">
        <v>519</v>
      </c>
      <c r="F542" s="174" t="s">
        <v>519</v>
      </c>
      <c r="G542" s="174" t="s">
        <v>304</v>
      </c>
      <c r="H542" s="175">
        <v>45881.727083333331</v>
      </c>
      <c r="I542" s="174" t="s">
        <v>437</v>
      </c>
      <c r="J542" s="174" t="s">
        <v>475</v>
      </c>
      <c r="K542" s="174" t="s">
        <v>440</v>
      </c>
      <c r="L542" s="174" t="s">
        <v>441</v>
      </c>
      <c r="M542" s="174" t="s">
        <v>442</v>
      </c>
      <c r="N542" s="174" t="s">
        <v>1452</v>
      </c>
      <c r="O542" s="174" t="s">
        <v>1753</v>
      </c>
      <c r="P542" s="174" t="s">
        <v>1725</v>
      </c>
      <c r="Q542" s="174" t="s">
        <v>1726</v>
      </c>
      <c r="R542" s="174" t="s">
        <v>931</v>
      </c>
      <c r="S542" s="174" t="s">
        <v>932</v>
      </c>
      <c r="T542" s="174" t="s">
        <v>1652</v>
      </c>
      <c r="U542" s="174" t="s">
        <v>1727</v>
      </c>
      <c r="AF542" s="174" t="s">
        <v>2670</v>
      </c>
      <c r="AG542" s="174" t="s">
        <v>2671</v>
      </c>
      <c r="AH542" s="174" t="s">
        <v>2667</v>
      </c>
      <c r="AI542" s="174" t="s">
        <v>2668</v>
      </c>
      <c r="AJ542" s="176" t="s">
        <v>2672</v>
      </c>
    </row>
    <row r="543" spans="1:36" ht="315">
      <c r="A543" s="174" t="s">
        <v>433</v>
      </c>
      <c r="B543" s="174" t="s">
        <v>1764</v>
      </c>
      <c r="C543" s="174">
        <v>583289</v>
      </c>
      <c r="D543" s="174" t="s">
        <v>1672</v>
      </c>
      <c r="E543" s="174" t="s">
        <v>1440</v>
      </c>
      <c r="F543" s="174" t="s">
        <v>503</v>
      </c>
      <c r="G543" s="174" t="s">
        <v>124</v>
      </c>
      <c r="H543" s="175">
        <v>45880.854166666664</v>
      </c>
      <c r="I543" s="174" t="s">
        <v>482</v>
      </c>
      <c r="J543" s="174" t="s">
        <v>475</v>
      </c>
      <c r="K543" s="174" t="s">
        <v>880</v>
      </c>
      <c r="L543" s="174" t="s">
        <v>441</v>
      </c>
      <c r="M543" s="174" t="s">
        <v>442</v>
      </c>
      <c r="N543" s="174" t="s">
        <v>1753</v>
      </c>
      <c r="O543" s="174" t="s">
        <v>1666</v>
      </c>
      <c r="P543" s="174" t="s">
        <v>1652</v>
      </c>
      <c r="AF543" s="174" t="s">
        <v>2670</v>
      </c>
      <c r="AG543" s="174" t="s">
        <v>2671</v>
      </c>
      <c r="AH543" s="174" t="s">
        <v>2667</v>
      </c>
      <c r="AI543" s="174" t="s">
        <v>2668</v>
      </c>
      <c r="AJ543" s="176" t="s">
        <v>2672</v>
      </c>
    </row>
    <row r="544" spans="1:36" ht="315">
      <c r="A544" s="174" t="s">
        <v>433</v>
      </c>
      <c r="B544" s="174" t="s">
        <v>1765</v>
      </c>
      <c r="C544" s="174">
        <v>583196</v>
      </c>
      <c r="D544" s="174" t="s">
        <v>1712</v>
      </c>
      <c r="E544" s="174" t="s">
        <v>1635</v>
      </c>
      <c r="F544" s="174" t="s">
        <v>474</v>
      </c>
      <c r="G544" s="174" t="s">
        <v>303</v>
      </c>
      <c r="H544" s="175">
        <v>45880.754861111112</v>
      </c>
      <c r="I544" s="174" t="s">
        <v>453</v>
      </c>
      <c r="J544" s="174" t="s">
        <v>475</v>
      </c>
      <c r="K544" s="174" t="s">
        <v>440</v>
      </c>
      <c r="L544" s="174" t="s">
        <v>441</v>
      </c>
      <c r="M544" s="174" t="s">
        <v>442</v>
      </c>
      <c r="N544" s="174" t="s">
        <v>1753</v>
      </c>
      <c r="O544" s="174" t="s">
        <v>1706</v>
      </c>
      <c r="P544" s="174" t="s">
        <v>1707</v>
      </c>
      <c r="Q544" s="174" t="s">
        <v>493</v>
      </c>
      <c r="R544" s="174" t="s">
        <v>1708</v>
      </c>
      <c r="S544" s="174" t="s">
        <v>1652</v>
      </c>
      <c r="T544" s="174" t="s">
        <v>529</v>
      </c>
      <c r="U544" s="174" t="s">
        <v>1766</v>
      </c>
      <c r="AF544" s="174" t="s">
        <v>2670</v>
      </c>
      <c r="AG544" s="174" t="s">
        <v>2671</v>
      </c>
      <c r="AH544" s="174" t="s">
        <v>2667</v>
      </c>
      <c r="AI544" s="174" t="s">
        <v>2668</v>
      </c>
      <c r="AJ544" s="176" t="s">
        <v>2672</v>
      </c>
    </row>
    <row r="545" spans="1:36" ht="315">
      <c r="A545" s="174" t="s">
        <v>433</v>
      </c>
      <c r="B545" s="174" t="s">
        <v>1767</v>
      </c>
      <c r="C545" s="174">
        <v>583285</v>
      </c>
      <c r="D545" s="174" t="s">
        <v>1768</v>
      </c>
      <c r="E545" s="174" t="s">
        <v>532</v>
      </c>
      <c r="F545" s="174" t="s">
        <v>532</v>
      </c>
      <c r="G545" s="174" t="s">
        <v>304</v>
      </c>
      <c r="H545" s="175">
        <v>45880.740972222222</v>
      </c>
      <c r="I545" s="174" t="s">
        <v>491</v>
      </c>
      <c r="J545" s="174" t="s">
        <v>475</v>
      </c>
      <c r="K545" s="174" t="s">
        <v>440</v>
      </c>
      <c r="L545" s="174" t="s">
        <v>441</v>
      </c>
      <c r="M545" s="174" t="s">
        <v>442</v>
      </c>
      <c r="N545" s="174" t="s">
        <v>1452</v>
      </c>
      <c r="O545" s="174" t="s">
        <v>1753</v>
      </c>
      <c r="P545" s="174" t="s">
        <v>1769</v>
      </c>
      <c r="Q545" s="174" t="s">
        <v>1058</v>
      </c>
      <c r="R545" s="174" t="s">
        <v>722</v>
      </c>
      <c r="S545" s="174" t="s">
        <v>763</v>
      </c>
      <c r="T545" s="174" t="s">
        <v>1652</v>
      </c>
      <c r="U545" s="174" t="s">
        <v>1770</v>
      </c>
      <c r="V545" s="174" t="s">
        <v>963</v>
      </c>
      <c r="AF545" s="174" t="s">
        <v>2670</v>
      </c>
      <c r="AG545" s="174" t="s">
        <v>2671</v>
      </c>
      <c r="AH545" s="174" t="s">
        <v>2667</v>
      </c>
      <c r="AI545" s="174" t="s">
        <v>2668</v>
      </c>
      <c r="AJ545" s="176" t="s">
        <v>2672</v>
      </c>
    </row>
    <row r="546" spans="1:36" ht="315">
      <c r="A546" s="174" t="s">
        <v>433</v>
      </c>
      <c r="B546" s="174" t="s">
        <v>1771</v>
      </c>
      <c r="C546" s="174">
        <v>583194</v>
      </c>
      <c r="D546" s="174" t="s">
        <v>1772</v>
      </c>
      <c r="E546" s="174" t="s">
        <v>519</v>
      </c>
      <c r="F546" s="174" t="s">
        <v>519</v>
      </c>
      <c r="G546" s="174" t="s">
        <v>304</v>
      </c>
      <c r="H546" s="175">
        <v>45880.690972222219</v>
      </c>
      <c r="I546" s="174" t="s">
        <v>482</v>
      </c>
      <c r="J546" s="174" t="s">
        <v>475</v>
      </c>
      <c r="K546" s="174" t="s">
        <v>440</v>
      </c>
      <c r="L546" s="174" t="s">
        <v>441</v>
      </c>
      <c r="M546" s="174" t="s">
        <v>1041</v>
      </c>
      <c r="N546" s="174" t="s">
        <v>442</v>
      </c>
      <c r="O546" s="174" t="s">
        <v>1753</v>
      </c>
      <c r="P546" s="174" t="s">
        <v>1663</v>
      </c>
      <c r="Q546" s="174" t="s">
        <v>763</v>
      </c>
      <c r="R546" s="174" t="s">
        <v>1652</v>
      </c>
      <c r="AF546" s="174" t="s">
        <v>2670</v>
      </c>
      <c r="AG546" s="174" t="s">
        <v>2671</v>
      </c>
      <c r="AH546" s="174" t="s">
        <v>2667</v>
      </c>
      <c r="AI546" s="174" t="s">
        <v>2668</v>
      </c>
      <c r="AJ546" s="176" t="s">
        <v>2672</v>
      </c>
    </row>
    <row r="547" spans="1:36" ht="315">
      <c r="A547" s="174" t="s">
        <v>433</v>
      </c>
      <c r="B547" s="174" t="s">
        <v>1773</v>
      </c>
      <c r="C547" s="174">
        <v>583193</v>
      </c>
      <c r="D547" s="174" t="s">
        <v>1774</v>
      </c>
      <c r="E547" s="174" t="s">
        <v>1440</v>
      </c>
      <c r="F547" s="174" t="s">
        <v>474</v>
      </c>
      <c r="G547" s="174" t="s">
        <v>124</v>
      </c>
      <c r="H547" s="175">
        <v>45880.682638888888</v>
      </c>
      <c r="I547" s="174" t="s">
        <v>482</v>
      </c>
      <c r="J547" s="174" t="s">
        <v>475</v>
      </c>
      <c r="K547" s="174" t="s">
        <v>440</v>
      </c>
      <c r="L547" s="174" t="s">
        <v>441</v>
      </c>
      <c r="M547" s="174" t="s">
        <v>442</v>
      </c>
      <c r="N547" s="174" t="s">
        <v>1753</v>
      </c>
      <c r="O547" s="174" t="s">
        <v>1775</v>
      </c>
      <c r="P547" s="174" t="s">
        <v>1652</v>
      </c>
      <c r="AF547" s="174" t="s">
        <v>2670</v>
      </c>
      <c r="AG547" s="174" t="s">
        <v>2671</v>
      </c>
      <c r="AH547" s="174" t="s">
        <v>2667</v>
      </c>
      <c r="AI547" s="174" t="s">
        <v>2668</v>
      </c>
      <c r="AJ547" s="176" t="s">
        <v>2672</v>
      </c>
    </row>
    <row r="548" spans="1:36" ht="315">
      <c r="A548" s="174" t="s">
        <v>433</v>
      </c>
      <c r="B548" s="174" t="s">
        <v>1776</v>
      </c>
      <c r="C548" s="174">
        <v>583190</v>
      </c>
      <c r="D548" s="174" t="s">
        <v>1777</v>
      </c>
      <c r="E548" s="174" t="s">
        <v>645</v>
      </c>
      <c r="F548" s="174" t="s">
        <v>645</v>
      </c>
      <c r="G548" s="174" t="s">
        <v>304</v>
      </c>
      <c r="H548" s="175">
        <v>45880.540972222225</v>
      </c>
      <c r="I548" s="174" t="s">
        <v>482</v>
      </c>
      <c r="J548" s="174" t="s">
        <v>475</v>
      </c>
      <c r="K548" s="174" t="s">
        <v>726</v>
      </c>
      <c r="L548" s="174" t="s">
        <v>441</v>
      </c>
      <c r="M548" s="174" t="s">
        <v>442</v>
      </c>
      <c r="N548" s="174" t="s">
        <v>1753</v>
      </c>
      <c r="O548" s="174" t="s">
        <v>1666</v>
      </c>
      <c r="P548" s="174" t="s">
        <v>1515</v>
      </c>
      <c r="Q548" s="174" t="s">
        <v>1010</v>
      </c>
      <c r="R548" s="174" t="s">
        <v>1516</v>
      </c>
      <c r="S548" s="174" t="s">
        <v>931</v>
      </c>
      <c r="T548" s="174" t="s">
        <v>932</v>
      </c>
      <c r="U548" s="174" t="s">
        <v>1652</v>
      </c>
      <c r="V548" s="174" t="s">
        <v>1778</v>
      </c>
      <c r="AF548" s="174" t="s">
        <v>2670</v>
      </c>
      <c r="AG548" s="174" t="s">
        <v>2671</v>
      </c>
      <c r="AH548" s="174" t="s">
        <v>2667</v>
      </c>
      <c r="AI548" s="174" t="s">
        <v>2668</v>
      </c>
      <c r="AJ548" s="176" t="s">
        <v>2672</v>
      </c>
    </row>
    <row r="549" spans="1:36" ht="315">
      <c r="A549" s="174" t="s">
        <v>433</v>
      </c>
      <c r="B549" s="174" t="s">
        <v>1779</v>
      </c>
      <c r="C549" s="174">
        <v>583159</v>
      </c>
      <c r="D549" s="174" t="s">
        <v>1780</v>
      </c>
      <c r="E549" s="174" t="s">
        <v>508</v>
      </c>
      <c r="F549" s="174" t="s">
        <v>508</v>
      </c>
      <c r="G549" s="174" t="s">
        <v>304</v>
      </c>
      <c r="H549" s="175">
        <v>45877.627083333333</v>
      </c>
      <c r="I549" s="174" t="s">
        <v>453</v>
      </c>
      <c r="J549" s="174" t="s">
        <v>475</v>
      </c>
      <c r="K549" s="174" t="s">
        <v>440</v>
      </c>
      <c r="L549" s="174" t="s">
        <v>441</v>
      </c>
      <c r="M549" s="174" t="s">
        <v>442</v>
      </c>
      <c r="N549" s="174" t="s">
        <v>1781</v>
      </c>
      <c r="O549" s="174" t="s">
        <v>1676</v>
      </c>
      <c r="P549" s="174" t="s">
        <v>1782</v>
      </c>
      <c r="Q549" s="174" t="s">
        <v>1010</v>
      </c>
      <c r="R549" s="174" t="s">
        <v>460</v>
      </c>
      <c r="S549" s="174" t="s">
        <v>488</v>
      </c>
      <c r="T549" s="174" t="s">
        <v>931</v>
      </c>
      <c r="U549" s="174" t="s">
        <v>932</v>
      </c>
      <c r="V549" s="174" t="s">
        <v>1652</v>
      </c>
      <c r="W549" s="174" t="s">
        <v>1783</v>
      </c>
      <c r="AF549" s="174" t="s">
        <v>2670</v>
      </c>
      <c r="AG549" s="174" t="s">
        <v>2671</v>
      </c>
      <c r="AH549" s="174" t="s">
        <v>2667</v>
      </c>
      <c r="AI549" s="174" t="s">
        <v>2668</v>
      </c>
      <c r="AJ549" s="176" t="s">
        <v>2672</v>
      </c>
    </row>
    <row r="550" spans="1:36" ht="315">
      <c r="A550" s="174" t="s">
        <v>433</v>
      </c>
      <c r="B550" s="174" t="s">
        <v>1784</v>
      </c>
      <c r="C550" s="174">
        <v>582796</v>
      </c>
      <c r="D550" s="174" t="s">
        <v>1785</v>
      </c>
      <c r="E550" s="174" t="s">
        <v>508</v>
      </c>
      <c r="F550" s="174" t="s">
        <v>508</v>
      </c>
      <c r="G550" s="174" t="s">
        <v>304</v>
      </c>
      <c r="H550" s="175">
        <v>45877.427777777775</v>
      </c>
      <c r="I550" s="174" t="s">
        <v>482</v>
      </c>
      <c r="J550" s="174" t="s">
        <v>475</v>
      </c>
      <c r="K550" s="174" t="s">
        <v>880</v>
      </c>
      <c r="L550" s="174" t="s">
        <v>441</v>
      </c>
      <c r="M550" s="174" t="s">
        <v>442</v>
      </c>
      <c r="N550" s="174" t="s">
        <v>929</v>
      </c>
      <c r="O550" s="174" t="s">
        <v>1781</v>
      </c>
      <c r="P550" s="174" t="s">
        <v>1666</v>
      </c>
      <c r="Q550" s="174" t="s">
        <v>1515</v>
      </c>
      <c r="R550" s="174" t="s">
        <v>1516</v>
      </c>
      <c r="S550" s="174" t="s">
        <v>931</v>
      </c>
      <c r="T550" s="174" t="s">
        <v>932</v>
      </c>
      <c r="U550" s="174" t="s">
        <v>1652</v>
      </c>
      <c r="V550" s="174" t="s">
        <v>1786</v>
      </c>
      <c r="AF550" s="174" t="s">
        <v>2670</v>
      </c>
      <c r="AG550" s="174" t="s">
        <v>2671</v>
      </c>
      <c r="AH550" s="174" t="s">
        <v>2667</v>
      </c>
      <c r="AI550" s="174" t="s">
        <v>2668</v>
      </c>
      <c r="AJ550" s="176" t="s">
        <v>2672</v>
      </c>
    </row>
    <row r="551" spans="1:36" ht="315">
      <c r="A551" s="174" t="s">
        <v>433</v>
      </c>
      <c r="B551" s="174" t="s">
        <v>1787</v>
      </c>
      <c r="C551" s="174">
        <v>582705</v>
      </c>
      <c r="D551" s="174" t="s">
        <v>1788</v>
      </c>
      <c r="E551" s="174" t="s">
        <v>1440</v>
      </c>
      <c r="F551" s="174" t="s">
        <v>503</v>
      </c>
      <c r="G551" s="174" t="s">
        <v>124</v>
      </c>
      <c r="H551" s="175">
        <v>45876.848611111112</v>
      </c>
      <c r="I551" s="174" t="s">
        <v>453</v>
      </c>
      <c r="J551" s="174" t="s">
        <v>475</v>
      </c>
      <c r="K551" s="174" t="s">
        <v>440</v>
      </c>
      <c r="L551" s="174" t="s">
        <v>441</v>
      </c>
      <c r="M551" s="174" t="s">
        <v>442</v>
      </c>
      <c r="N551" s="174" t="s">
        <v>1781</v>
      </c>
      <c r="O551" s="174" t="s">
        <v>1666</v>
      </c>
      <c r="P551" s="174" t="s">
        <v>1652</v>
      </c>
      <c r="AF551" s="174" t="s">
        <v>2670</v>
      </c>
      <c r="AG551" s="174" t="s">
        <v>2671</v>
      </c>
      <c r="AH551" s="174" t="s">
        <v>2667</v>
      </c>
      <c r="AI551" s="174" t="s">
        <v>2668</v>
      </c>
      <c r="AJ551" s="176" t="s">
        <v>2672</v>
      </c>
    </row>
    <row r="552" spans="1:36" ht="315">
      <c r="A552" s="174" t="s">
        <v>433</v>
      </c>
      <c r="B552" s="174" t="s">
        <v>1789</v>
      </c>
      <c r="C552" s="174">
        <v>582704</v>
      </c>
      <c r="D552" s="174" t="s">
        <v>1790</v>
      </c>
      <c r="E552" s="174" t="s">
        <v>519</v>
      </c>
      <c r="F552" s="174" t="s">
        <v>519</v>
      </c>
      <c r="G552" s="174" t="s">
        <v>304</v>
      </c>
      <c r="H552" s="175">
        <v>45876.848611111112</v>
      </c>
      <c r="I552" s="174" t="s">
        <v>453</v>
      </c>
      <c r="J552" s="174" t="s">
        <v>475</v>
      </c>
      <c r="K552" s="174" t="s">
        <v>440</v>
      </c>
      <c r="L552" s="174" t="s">
        <v>441</v>
      </c>
      <c r="M552" s="174" t="s">
        <v>442</v>
      </c>
      <c r="N552" s="174" t="s">
        <v>1781</v>
      </c>
      <c r="O552" s="174" t="s">
        <v>1676</v>
      </c>
      <c r="P552" s="174" t="s">
        <v>1070</v>
      </c>
      <c r="Q552" s="174" t="s">
        <v>1220</v>
      </c>
      <c r="R552" s="174" t="s">
        <v>521</v>
      </c>
      <c r="S552" s="174" t="s">
        <v>460</v>
      </c>
      <c r="T552" s="174" t="s">
        <v>763</v>
      </c>
      <c r="U552" s="174" t="s">
        <v>1652</v>
      </c>
      <c r="AF552" s="174" t="s">
        <v>2670</v>
      </c>
      <c r="AG552" s="174" t="s">
        <v>2671</v>
      </c>
      <c r="AH552" s="174" t="s">
        <v>2667</v>
      </c>
      <c r="AI552" s="174" t="s">
        <v>2668</v>
      </c>
      <c r="AJ552" s="176" t="s">
        <v>2672</v>
      </c>
    </row>
    <row r="553" spans="1:36" ht="315">
      <c r="A553" s="174" t="s">
        <v>433</v>
      </c>
      <c r="B553" s="174" t="s">
        <v>1791</v>
      </c>
      <c r="C553" s="174">
        <v>582494</v>
      </c>
      <c r="D553" s="174" t="s">
        <v>1792</v>
      </c>
      <c r="E553" s="174" t="s">
        <v>559</v>
      </c>
      <c r="F553" s="174" t="s">
        <v>559</v>
      </c>
      <c r="G553" s="174" t="s">
        <v>304</v>
      </c>
      <c r="H553" s="175">
        <v>45876.767361111109</v>
      </c>
      <c r="I553" s="174" t="s">
        <v>453</v>
      </c>
      <c r="J553" s="174" t="s">
        <v>475</v>
      </c>
      <c r="K553" s="174" t="s">
        <v>726</v>
      </c>
      <c r="L553" s="174" t="s">
        <v>441</v>
      </c>
      <c r="M553" s="174" t="s">
        <v>442</v>
      </c>
      <c r="N553" s="174" t="s">
        <v>929</v>
      </c>
      <c r="O553" s="174" t="s">
        <v>1793</v>
      </c>
      <c r="P553" s="174" t="s">
        <v>1781</v>
      </c>
      <c r="Q553" s="174" t="s">
        <v>1725</v>
      </c>
      <c r="R553" s="174" t="s">
        <v>1726</v>
      </c>
      <c r="S553" s="174" t="s">
        <v>763</v>
      </c>
      <c r="T553" s="174" t="s">
        <v>1221</v>
      </c>
      <c r="U553" s="174" t="s">
        <v>1414</v>
      </c>
      <c r="V553" s="174" t="s">
        <v>1406</v>
      </c>
      <c r="W553" s="174" t="s">
        <v>1415</v>
      </c>
      <c r="X553" s="174" t="s">
        <v>1652</v>
      </c>
      <c r="Y553" s="174" t="s">
        <v>1786</v>
      </c>
      <c r="AF553" s="174" t="s">
        <v>2670</v>
      </c>
      <c r="AG553" s="174" t="s">
        <v>2671</v>
      </c>
      <c r="AH553" s="174" t="s">
        <v>2667</v>
      </c>
      <c r="AI553" s="174" t="s">
        <v>2668</v>
      </c>
      <c r="AJ553" s="176" t="s">
        <v>2672</v>
      </c>
    </row>
    <row r="554" spans="1:36" ht="315">
      <c r="A554" s="174" t="s">
        <v>433</v>
      </c>
      <c r="B554" s="174" t="s">
        <v>1794</v>
      </c>
      <c r="C554" s="174">
        <v>582492</v>
      </c>
      <c r="D554" s="174" t="s">
        <v>518</v>
      </c>
      <c r="E554" s="174" t="s">
        <v>1577</v>
      </c>
      <c r="F554" s="174" t="s">
        <v>519</v>
      </c>
      <c r="G554" s="174" t="s">
        <v>303</v>
      </c>
      <c r="H554" s="175">
        <v>45876.731249999997</v>
      </c>
      <c r="I554" s="174" t="s">
        <v>482</v>
      </c>
      <c r="J554" s="174" t="s">
        <v>475</v>
      </c>
      <c r="K554" s="174" t="s">
        <v>440</v>
      </c>
      <c r="L554" s="174" t="s">
        <v>441</v>
      </c>
      <c r="M554" s="174" t="s">
        <v>442</v>
      </c>
      <c r="N554" s="174" t="s">
        <v>1781</v>
      </c>
      <c r="O554" s="174" t="s">
        <v>1666</v>
      </c>
      <c r="P554" s="174" t="s">
        <v>1428</v>
      </c>
      <c r="Q554" s="174" t="s">
        <v>1429</v>
      </c>
      <c r="R554" s="174" t="s">
        <v>1652</v>
      </c>
      <c r="S554" s="174" t="s">
        <v>1795</v>
      </c>
      <c r="AF554" s="174" t="s">
        <v>2670</v>
      </c>
      <c r="AG554" s="174" t="s">
        <v>2671</v>
      </c>
      <c r="AH554" s="174" t="s">
        <v>2667</v>
      </c>
      <c r="AI554" s="174" t="s">
        <v>2668</v>
      </c>
      <c r="AJ554" s="176" t="s">
        <v>2672</v>
      </c>
    </row>
    <row r="555" spans="1:36" ht="315">
      <c r="A555" s="174" t="s">
        <v>433</v>
      </c>
      <c r="B555" s="174" t="s">
        <v>1796</v>
      </c>
      <c r="C555" s="174">
        <v>582489</v>
      </c>
      <c r="D555" s="174" t="s">
        <v>1621</v>
      </c>
      <c r="E555" s="174" t="s">
        <v>662</v>
      </c>
      <c r="F555" s="174" t="s">
        <v>662</v>
      </c>
      <c r="G555" s="174" t="s">
        <v>304</v>
      </c>
      <c r="H555" s="175">
        <v>45876.669444444444</v>
      </c>
      <c r="I555" s="174" t="s">
        <v>482</v>
      </c>
      <c r="J555" s="174" t="s">
        <v>475</v>
      </c>
      <c r="K555" s="174" t="s">
        <v>726</v>
      </c>
      <c r="L555" s="174" t="s">
        <v>441</v>
      </c>
      <c r="M555" s="174" t="s">
        <v>1041</v>
      </c>
      <c r="N555" s="174" t="s">
        <v>442</v>
      </c>
      <c r="O555" s="174" t="s">
        <v>1781</v>
      </c>
      <c r="P555" s="174" t="s">
        <v>1666</v>
      </c>
      <c r="Q555" s="174" t="s">
        <v>1759</v>
      </c>
      <c r="R555" s="174" t="s">
        <v>1592</v>
      </c>
      <c r="S555" s="174" t="s">
        <v>763</v>
      </c>
      <c r="T555" s="174" t="s">
        <v>1652</v>
      </c>
      <c r="U555" s="174" t="s">
        <v>1797</v>
      </c>
      <c r="V555" s="174" t="s">
        <v>963</v>
      </c>
      <c r="AF555" s="174" t="s">
        <v>2670</v>
      </c>
      <c r="AG555" s="174" t="s">
        <v>2671</v>
      </c>
      <c r="AH555" s="174" t="s">
        <v>2667</v>
      </c>
      <c r="AI555" s="174" t="s">
        <v>2668</v>
      </c>
      <c r="AJ555" s="176" t="s">
        <v>2672</v>
      </c>
    </row>
    <row r="556" spans="1:36" ht="315">
      <c r="A556" s="174" t="s">
        <v>433</v>
      </c>
      <c r="B556" s="174" t="s">
        <v>1798</v>
      </c>
      <c r="C556" s="174">
        <v>581926</v>
      </c>
      <c r="D556" s="174" t="s">
        <v>551</v>
      </c>
      <c r="E556" s="174" t="s">
        <v>1311</v>
      </c>
      <c r="F556" s="174" t="s">
        <v>496</v>
      </c>
      <c r="G556" s="174" t="s">
        <v>303</v>
      </c>
      <c r="H556" s="175">
        <v>45875.750694444447</v>
      </c>
      <c r="I556" s="174" t="s">
        <v>482</v>
      </c>
      <c r="J556" s="174" t="s">
        <v>475</v>
      </c>
      <c r="K556" s="174" t="s">
        <v>440</v>
      </c>
      <c r="L556" s="174" t="s">
        <v>441</v>
      </c>
      <c r="M556" s="174" t="s">
        <v>442</v>
      </c>
      <c r="N556" s="174" t="s">
        <v>1781</v>
      </c>
      <c r="O556" s="174" t="s">
        <v>1666</v>
      </c>
      <c r="P556" s="174" t="s">
        <v>1515</v>
      </c>
      <c r="Q556" s="174" t="s">
        <v>1652</v>
      </c>
      <c r="AF556" s="174" t="s">
        <v>2670</v>
      </c>
      <c r="AG556" s="174" t="s">
        <v>2671</v>
      </c>
      <c r="AH556" s="174" t="s">
        <v>2667</v>
      </c>
      <c r="AI556" s="174" t="s">
        <v>2668</v>
      </c>
      <c r="AJ556" s="176" t="s">
        <v>2672</v>
      </c>
    </row>
    <row r="557" spans="1:36" ht="315">
      <c r="A557" s="174" t="s">
        <v>433</v>
      </c>
      <c r="B557" s="174" t="s">
        <v>1799</v>
      </c>
      <c r="C557" s="174">
        <v>581888</v>
      </c>
      <c r="D557" s="174" t="s">
        <v>1643</v>
      </c>
      <c r="E557" s="174" t="s">
        <v>503</v>
      </c>
      <c r="F557" s="174" t="s">
        <v>503</v>
      </c>
      <c r="G557" s="174" t="s">
        <v>304</v>
      </c>
      <c r="H557" s="175">
        <v>45875.674305555556</v>
      </c>
      <c r="I557" s="174" t="s">
        <v>491</v>
      </c>
      <c r="J557" s="174" t="s">
        <v>475</v>
      </c>
      <c r="K557" s="174" t="s">
        <v>880</v>
      </c>
      <c r="L557" s="174" t="s">
        <v>441</v>
      </c>
      <c r="M557" s="174" t="s">
        <v>442</v>
      </c>
      <c r="N557" s="174" t="s">
        <v>1781</v>
      </c>
      <c r="O557" s="174" t="s">
        <v>1769</v>
      </c>
      <c r="P557" s="174" t="s">
        <v>722</v>
      </c>
      <c r="Q557" s="174" t="s">
        <v>931</v>
      </c>
      <c r="R557" s="174" t="s">
        <v>932</v>
      </c>
      <c r="S557" s="174" t="s">
        <v>1652</v>
      </c>
      <c r="T557" s="174" t="s">
        <v>1800</v>
      </c>
      <c r="AF557" s="174" t="s">
        <v>2670</v>
      </c>
      <c r="AG557" s="174" t="s">
        <v>2671</v>
      </c>
      <c r="AH557" s="174" t="s">
        <v>2667</v>
      </c>
      <c r="AI557" s="174" t="s">
        <v>2668</v>
      </c>
      <c r="AJ557" s="176" t="s">
        <v>2672</v>
      </c>
    </row>
    <row r="558" spans="1:36" ht="315">
      <c r="A558" s="174" t="s">
        <v>433</v>
      </c>
      <c r="B558" s="174" t="s">
        <v>1801</v>
      </c>
      <c r="C558" s="174">
        <v>581247</v>
      </c>
      <c r="D558" s="174" t="s">
        <v>1802</v>
      </c>
      <c r="E558" s="174" t="s">
        <v>525</v>
      </c>
      <c r="F558" s="174" t="s">
        <v>525</v>
      </c>
      <c r="G558" s="174" t="s">
        <v>304</v>
      </c>
      <c r="H558" s="175">
        <v>45874.836805555555</v>
      </c>
      <c r="I558" s="174" t="s">
        <v>453</v>
      </c>
      <c r="J558" s="174" t="s">
        <v>475</v>
      </c>
      <c r="K558" s="174" t="s">
        <v>726</v>
      </c>
      <c r="L558" s="174" t="s">
        <v>441</v>
      </c>
      <c r="M558" s="174" t="s">
        <v>1041</v>
      </c>
      <c r="N558" s="174" t="s">
        <v>442</v>
      </c>
      <c r="O558" s="174" t="s">
        <v>1781</v>
      </c>
      <c r="P558" s="174" t="s">
        <v>1676</v>
      </c>
      <c r="Q558" s="174" t="s">
        <v>1515</v>
      </c>
      <c r="R558" s="174" t="s">
        <v>1516</v>
      </c>
      <c r="S558" s="174" t="s">
        <v>763</v>
      </c>
      <c r="T558" s="174" t="s">
        <v>1652</v>
      </c>
      <c r="U558" s="174" t="s">
        <v>1803</v>
      </c>
      <c r="V558" s="174" t="s">
        <v>963</v>
      </c>
      <c r="AF558" s="174" t="s">
        <v>2670</v>
      </c>
      <c r="AG558" s="174" t="s">
        <v>2671</v>
      </c>
      <c r="AH558" s="174" t="s">
        <v>2667</v>
      </c>
      <c r="AI558" s="174" t="s">
        <v>2668</v>
      </c>
      <c r="AJ558" s="176" t="s">
        <v>2672</v>
      </c>
    </row>
    <row r="559" spans="1:36" ht="315">
      <c r="A559" s="174" t="s">
        <v>433</v>
      </c>
      <c r="B559" s="174" t="s">
        <v>1804</v>
      </c>
      <c r="C559" s="174">
        <v>581080</v>
      </c>
      <c r="D559" s="174" t="s">
        <v>1805</v>
      </c>
      <c r="E559" s="174" t="s">
        <v>508</v>
      </c>
      <c r="F559" s="174" t="s">
        <v>508</v>
      </c>
      <c r="G559" s="174" t="s">
        <v>304</v>
      </c>
      <c r="H559" s="175">
        <v>45874.689583333333</v>
      </c>
      <c r="I559" s="174" t="s">
        <v>453</v>
      </c>
      <c r="J559" s="174" t="s">
        <v>475</v>
      </c>
      <c r="K559" s="174" t="s">
        <v>737</v>
      </c>
      <c r="L559" s="174" t="s">
        <v>1806</v>
      </c>
      <c r="M559" s="174" t="s">
        <v>1201</v>
      </c>
      <c r="N559" s="174" t="s">
        <v>485</v>
      </c>
      <c r="O559" s="174" t="s">
        <v>1194</v>
      </c>
      <c r="P559" s="174" t="s">
        <v>1807</v>
      </c>
      <c r="AF559" s="174" t="s">
        <v>2670</v>
      </c>
      <c r="AG559" s="174" t="s">
        <v>2671</v>
      </c>
      <c r="AH559" s="174" t="s">
        <v>2667</v>
      </c>
      <c r="AI559" s="174" t="s">
        <v>2668</v>
      </c>
      <c r="AJ559" s="176" t="s">
        <v>2672</v>
      </c>
    </row>
    <row r="560" spans="1:36" ht="315">
      <c r="A560" s="174" t="s">
        <v>433</v>
      </c>
      <c r="B560" s="174" t="s">
        <v>1808</v>
      </c>
      <c r="C560" s="174">
        <v>581119</v>
      </c>
      <c r="D560" s="174" t="s">
        <v>1809</v>
      </c>
      <c r="E560" s="174" t="s">
        <v>532</v>
      </c>
      <c r="F560" s="174" t="s">
        <v>532</v>
      </c>
      <c r="G560" s="174" t="s">
        <v>304</v>
      </c>
      <c r="H560" s="175">
        <v>45874.686805555553</v>
      </c>
      <c r="I560" s="174" t="s">
        <v>453</v>
      </c>
      <c r="J560" s="174" t="s">
        <v>475</v>
      </c>
      <c r="K560" s="174" t="s">
        <v>880</v>
      </c>
      <c r="L560" s="174" t="s">
        <v>1041</v>
      </c>
      <c r="M560" s="174" t="s">
        <v>1201</v>
      </c>
      <c r="N560" s="174" t="s">
        <v>485</v>
      </c>
      <c r="O560" s="174" t="s">
        <v>1650</v>
      </c>
      <c r="P560" s="174" t="s">
        <v>1607</v>
      </c>
      <c r="Q560" s="174" t="s">
        <v>1194</v>
      </c>
      <c r="AF560" s="174" t="s">
        <v>2670</v>
      </c>
      <c r="AG560" s="174" t="s">
        <v>2671</v>
      </c>
      <c r="AH560" s="174" t="s">
        <v>2667</v>
      </c>
      <c r="AI560" s="174" t="s">
        <v>2668</v>
      </c>
      <c r="AJ560" s="176" t="s">
        <v>2672</v>
      </c>
    </row>
    <row r="561" spans="1:36" ht="315">
      <c r="A561" s="174" t="s">
        <v>433</v>
      </c>
      <c r="B561" s="174" t="s">
        <v>1810</v>
      </c>
      <c r="C561" s="174">
        <v>580514</v>
      </c>
      <c r="D561" s="174" t="s">
        <v>1556</v>
      </c>
      <c r="E561" s="174" t="s">
        <v>1703</v>
      </c>
      <c r="F561" s="174" t="s">
        <v>496</v>
      </c>
      <c r="G561" s="174" t="s">
        <v>124</v>
      </c>
      <c r="H561" s="175">
        <v>45873.752083333333</v>
      </c>
      <c r="I561" s="174" t="s">
        <v>453</v>
      </c>
      <c r="J561" s="174" t="s">
        <v>475</v>
      </c>
      <c r="K561" s="174" t="s">
        <v>440</v>
      </c>
      <c r="L561" s="174" t="s">
        <v>441</v>
      </c>
      <c r="M561" s="174" t="s">
        <v>442</v>
      </c>
      <c r="N561" s="174" t="s">
        <v>1781</v>
      </c>
      <c r="O561" s="174" t="s">
        <v>1775</v>
      </c>
      <c r="P561" s="174" t="s">
        <v>1652</v>
      </c>
      <c r="AF561" s="174" t="s">
        <v>2670</v>
      </c>
      <c r="AG561" s="174" t="s">
        <v>2671</v>
      </c>
      <c r="AH561" s="174" t="s">
        <v>2667</v>
      </c>
      <c r="AI561" s="174" t="s">
        <v>2668</v>
      </c>
      <c r="AJ561" s="176" t="s">
        <v>2672</v>
      </c>
    </row>
    <row r="562" spans="1:36" ht="315">
      <c r="A562" s="174" t="s">
        <v>433</v>
      </c>
      <c r="B562" s="174" t="s">
        <v>1811</v>
      </c>
      <c r="C562" s="174">
        <v>579949</v>
      </c>
      <c r="D562" s="174" t="s">
        <v>1812</v>
      </c>
      <c r="E562" s="174" t="s">
        <v>474</v>
      </c>
      <c r="F562" s="174" t="s">
        <v>474</v>
      </c>
      <c r="G562" s="174" t="s">
        <v>304</v>
      </c>
      <c r="H562" s="175">
        <v>45873.494444444441</v>
      </c>
      <c r="I562" s="174" t="s">
        <v>453</v>
      </c>
      <c r="J562" s="174" t="s">
        <v>475</v>
      </c>
      <c r="K562" s="174" t="s">
        <v>440</v>
      </c>
      <c r="L562" s="174" t="s">
        <v>1041</v>
      </c>
      <c r="M562" s="174" t="s">
        <v>485</v>
      </c>
      <c r="N562" s="174" t="s">
        <v>1194</v>
      </c>
      <c r="O562" s="174" t="s">
        <v>1807</v>
      </c>
      <c r="AF562" s="174" t="s">
        <v>2670</v>
      </c>
      <c r="AG562" s="174" t="s">
        <v>2671</v>
      </c>
      <c r="AH562" s="174" t="s">
        <v>2667</v>
      </c>
      <c r="AI562" s="174" t="s">
        <v>2668</v>
      </c>
      <c r="AJ562" s="176" t="s">
        <v>2672</v>
      </c>
    </row>
    <row r="563" spans="1:36" ht="315">
      <c r="A563" s="174" t="s">
        <v>433</v>
      </c>
      <c r="B563" s="174" t="s">
        <v>1813</v>
      </c>
      <c r="C563" s="174">
        <v>579424</v>
      </c>
      <c r="D563" s="174" t="s">
        <v>1814</v>
      </c>
      <c r="E563" s="174" t="s">
        <v>496</v>
      </c>
      <c r="F563" s="174" t="s">
        <v>496</v>
      </c>
      <c r="G563" s="174" t="s">
        <v>304</v>
      </c>
      <c r="H563" s="175">
        <v>45870.616666666669</v>
      </c>
      <c r="I563" s="174" t="s">
        <v>453</v>
      </c>
      <c r="J563" s="174" t="s">
        <v>475</v>
      </c>
      <c r="K563" s="174" t="s">
        <v>440</v>
      </c>
      <c r="L563" s="174" t="s">
        <v>1237</v>
      </c>
      <c r="M563" s="174" t="s">
        <v>441</v>
      </c>
      <c r="N563" s="174" t="s">
        <v>1041</v>
      </c>
      <c r="O563" s="174" t="s">
        <v>442</v>
      </c>
      <c r="P563" s="174" t="s">
        <v>1452</v>
      </c>
      <c r="Q563" s="174" t="s">
        <v>1781</v>
      </c>
      <c r="R563" s="174" t="s">
        <v>1676</v>
      </c>
      <c r="S563" s="174" t="s">
        <v>1008</v>
      </c>
      <c r="T563" s="174" t="s">
        <v>1058</v>
      </c>
      <c r="U563" s="174" t="s">
        <v>1009</v>
      </c>
      <c r="V563" s="174" t="s">
        <v>460</v>
      </c>
      <c r="W563" s="174" t="s">
        <v>763</v>
      </c>
      <c r="X563" s="174" t="s">
        <v>1652</v>
      </c>
      <c r="Y563" s="174" t="s">
        <v>1815</v>
      </c>
      <c r="Z563" s="174" t="s">
        <v>963</v>
      </c>
      <c r="AF563" s="174" t="s">
        <v>2670</v>
      </c>
      <c r="AG563" s="174" t="s">
        <v>2671</v>
      </c>
      <c r="AH563" s="174" t="s">
        <v>2667</v>
      </c>
      <c r="AI563" s="174" t="s">
        <v>2668</v>
      </c>
      <c r="AJ563" s="176" t="s">
        <v>2672</v>
      </c>
    </row>
    <row r="564" spans="1:36" ht="315">
      <c r="A564" s="174" t="s">
        <v>433</v>
      </c>
      <c r="B564" s="174" t="s">
        <v>1816</v>
      </c>
      <c r="C564" s="174">
        <v>579279</v>
      </c>
      <c r="D564" s="174" t="s">
        <v>1817</v>
      </c>
      <c r="E564" s="174" t="s">
        <v>1440</v>
      </c>
      <c r="F564" s="174" t="s">
        <v>481</v>
      </c>
      <c r="G564" s="174" t="s">
        <v>124</v>
      </c>
      <c r="H564" s="175">
        <v>45870.572916666664</v>
      </c>
      <c r="I564" s="174" t="s">
        <v>453</v>
      </c>
      <c r="J564" s="174" t="s">
        <v>475</v>
      </c>
      <c r="K564" s="174" t="s">
        <v>440</v>
      </c>
      <c r="L564" s="174" t="s">
        <v>441</v>
      </c>
      <c r="M564" s="174" t="s">
        <v>1041</v>
      </c>
      <c r="N564" s="174" t="s">
        <v>442</v>
      </c>
      <c r="O564" s="174" t="s">
        <v>1818</v>
      </c>
      <c r="P564" s="174" t="s">
        <v>1775</v>
      </c>
      <c r="Q564" s="174" t="s">
        <v>1652</v>
      </c>
      <c r="AF564" s="174" t="s">
        <v>2670</v>
      </c>
      <c r="AG564" s="174" t="s">
        <v>2671</v>
      </c>
      <c r="AH564" s="174" t="s">
        <v>2667</v>
      </c>
      <c r="AI564" s="174" t="s">
        <v>2668</v>
      </c>
      <c r="AJ564" s="176" t="s">
        <v>2672</v>
      </c>
    </row>
    <row r="565" spans="1:36" ht="315">
      <c r="A565" s="174" t="s">
        <v>433</v>
      </c>
      <c r="B565" s="174" t="s">
        <v>1819</v>
      </c>
      <c r="C565" s="174">
        <v>578824</v>
      </c>
      <c r="D565" s="174" t="s">
        <v>1772</v>
      </c>
      <c r="E565" s="174" t="s">
        <v>1820</v>
      </c>
      <c r="F565" s="174" t="s">
        <v>519</v>
      </c>
      <c r="G565" s="174" t="s">
        <v>300</v>
      </c>
      <c r="H565" s="175">
        <v>45869.749305555553</v>
      </c>
      <c r="I565" s="174" t="s">
        <v>482</v>
      </c>
      <c r="J565" s="174" t="s">
        <v>475</v>
      </c>
      <c r="K565" s="174" t="s">
        <v>737</v>
      </c>
      <c r="L565" s="174" t="s">
        <v>1041</v>
      </c>
      <c r="M565" s="174" t="s">
        <v>1821</v>
      </c>
      <c r="N565" s="174" t="s">
        <v>1194</v>
      </c>
      <c r="AF565" s="174" t="s">
        <v>2670</v>
      </c>
      <c r="AG565" s="174" t="s">
        <v>2671</v>
      </c>
      <c r="AH565" s="174" t="s">
        <v>2667</v>
      </c>
      <c r="AI565" s="174" t="s">
        <v>2668</v>
      </c>
      <c r="AJ565" s="176" t="s">
        <v>2672</v>
      </c>
    </row>
    <row r="566" spans="1:36" ht="315">
      <c r="A566" s="174" t="s">
        <v>433</v>
      </c>
      <c r="B566" s="174" t="s">
        <v>1822</v>
      </c>
      <c r="C566" s="174">
        <v>578823</v>
      </c>
      <c r="D566" s="174" t="s">
        <v>1823</v>
      </c>
      <c r="E566" s="174" t="s">
        <v>496</v>
      </c>
      <c r="F566" s="174" t="s">
        <v>496</v>
      </c>
      <c r="G566" s="174" t="s">
        <v>304</v>
      </c>
      <c r="H566" s="175">
        <v>45869.749305555553</v>
      </c>
      <c r="I566" s="174" t="s">
        <v>453</v>
      </c>
      <c r="J566" s="174" t="s">
        <v>475</v>
      </c>
      <c r="K566" s="174" t="s">
        <v>737</v>
      </c>
      <c r="L566" s="174" t="s">
        <v>1201</v>
      </c>
      <c r="M566" s="174" t="s">
        <v>485</v>
      </c>
      <c r="N566" s="174" t="s">
        <v>722</v>
      </c>
      <c r="O566" s="174" t="s">
        <v>1194</v>
      </c>
      <c r="AF566" s="174" t="s">
        <v>2670</v>
      </c>
      <c r="AG566" s="174" t="s">
        <v>2671</v>
      </c>
      <c r="AH566" s="174" t="s">
        <v>2667</v>
      </c>
      <c r="AI566" s="174" t="s">
        <v>2668</v>
      </c>
      <c r="AJ566" s="176" t="s">
        <v>2672</v>
      </c>
    </row>
    <row r="567" spans="1:36" ht="315">
      <c r="A567" s="174" t="s">
        <v>433</v>
      </c>
      <c r="B567" s="174" t="s">
        <v>1824</v>
      </c>
      <c r="C567" s="174">
        <v>578819</v>
      </c>
      <c r="D567" s="174" t="s">
        <v>1825</v>
      </c>
      <c r="E567" s="174" t="s">
        <v>519</v>
      </c>
      <c r="F567" s="174" t="s">
        <v>519</v>
      </c>
      <c r="G567" s="174" t="s">
        <v>304</v>
      </c>
      <c r="H567" s="175">
        <v>45869.73333333333</v>
      </c>
      <c r="I567" s="174" t="s">
        <v>453</v>
      </c>
      <c r="J567" s="174" t="s">
        <v>475</v>
      </c>
      <c r="K567" s="174" t="s">
        <v>737</v>
      </c>
      <c r="L567" s="174" t="s">
        <v>1041</v>
      </c>
      <c r="M567" s="174" t="s">
        <v>1201</v>
      </c>
      <c r="N567" s="174" t="s">
        <v>485</v>
      </c>
      <c r="O567" s="174" t="s">
        <v>1826</v>
      </c>
      <c r="P567" s="174" t="s">
        <v>1193</v>
      </c>
      <c r="Q567" s="174" t="s">
        <v>1610</v>
      </c>
      <c r="R567" s="174" t="s">
        <v>1194</v>
      </c>
      <c r="AF567" s="174" t="s">
        <v>2670</v>
      </c>
      <c r="AG567" s="174" t="s">
        <v>2671</v>
      </c>
      <c r="AH567" s="174" t="s">
        <v>2667</v>
      </c>
      <c r="AI567" s="174" t="s">
        <v>2668</v>
      </c>
      <c r="AJ567" s="176" t="s">
        <v>2672</v>
      </c>
    </row>
    <row r="568" spans="1:36" ht="315">
      <c r="A568" s="174" t="s">
        <v>433</v>
      </c>
      <c r="B568" s="174" t="s">
        <v>1827</v>
      </c>
      <c r="C568" s="174">
        <v>578813</v>
      </c>
      <c r="D568" s="174" t="s">
        <v>1828</v>
      </c>
      <c r="E568" s="174" t="s">
        <v>519</v>
      </c>
      <c r="F568" s="174" t="s">
        <v>519</v>
      </c>
      <c r="G568" s="174" t="s">
        <v>304</v>
      </c>
      <c r="H568" s="175">
        <v>45869.702777777777</v>
      </c>
      <c r="I568" s="174" t="s">
        <v>453</v>
      </c>
      <c r="J568" s="174" t="s">
        <v>475</v>
      </c>
      <c r="K568" s="174" t="s">
        <v>737</v>
      </c>
      <c r="L568" s="174" t="s">
        <v>1806</v>
      </c>
      <c r="M568" s="174" t="s">
        <v>1201</v>
      </c>
      <c r="N568" s="174" t="s">
        <v>485</v>
      </c>
      <c r="O568" s="174" t="s">
        <v>1058</v>
      </c>
      <c r="P568" s="174" t="s">
        <v>460</v>
      </c>
      <c r="Q568" s="174" t="s">
        <v>722</v>
      </c>
      <c r="R568" s="174" t="s">
        <v>1194</v>
      </c>
      <c r="AF568" s="174" t="s">
        <v>2670</v>
      </c>
      <c r="AG568" s="174" t="s">
        <v>2671</v>
      </c>
      <c r="AH568" s="174" t="s">
        <v>2667</v>
      </c>
      <c r="AI568" s="174" t="s">
        <v>2668</v>
      </c>
      <c r="AJ568" s="176" t="s">
        <v>2672</v>
      </c>
    </row>
    <row r="569" spans="1:36" ht="315">
      <c r="A569" s="174" t="s">
        <v>433</v>
      </c>
      <c r="B569" s="174" t="s">
        <v>1829</v>
      </c>
      <c r="C569" s="174">
        <v>578749</v>
      </c>
      <c r="D569" s="174" t="s">
        <v>1830</v>
      </c>
      <c r="E569" s="174" t="s">
        <v>525</v>
      </c>
      <c r="F569" s="174" t="s">
        <v>525</v>
      </c>
      <c r="G569" s="174" t="s">
        <v>304</v>
      </c>
      <c r="H569" s="175">
        <v>45869.682638888888</v>
      </c>
      <c r="I569" s="174" t="s">
        <v>453</v>
      </c>
      <c r="J569" s="174" t="s">
        <v>475</v>
      </c>
      <c r="K569" s="174" t="s">
        <v>737</v>
      </c>
      <c r="L569" s="174" t="s">
        <v>1806</v>
      </c>
      <c r="M569" s="174" t="s">
        <v>1201</v>
      </c>
      <c r="N569" s="174" t="s">
        <v>1831</v>
      </c>
      <c r="O569" s="174" t="s">
        <v>445</v>
      </c>
      <c r="P569" s="174" t="s">
        <v>504</v>
      </c>
      <c r="Q569" s="174" t="s">
        <v>1010</v>
      </c>
      <c r="R569" s="174" t="s">
        <v>460</v>
      </c>
      <c r="S569" s="174" t="s">
        <v>1832</v>
      </c>
      <c r="T569" s="174" t="s">
        <v>1833</v>
      </c>
      <c r="U569" s="174" t="s">
        <v>1826</v>
      </c>
      <c r="V569" s="174" t="s">
        <v>1607</v>
      </c>
      <c r="W569" s="174" t="s">
        <v>1626</v>
      </c>
      <c r="X569" s="174" t="s">
        <v>1516</v>
      </c>
      <c r="Y569" s="174" t="s">
        <v>1637</v>
      </c>
      <c r="Z569" s="174" t="s">
        <v>1221</v>
      </c>
      <c r="AA569" s="174" t="s">
        <v>1222</v>
      </c>
      <c r="AB569" s="174" t="s">
        <v>1376</v>
      </c>
      <c r="AC569" s="174" t="s">
        <v>1194</v>
      </c>
      <c r="AD569" s="174" t="s">
        <v>1377</v>
      </c>
      <c r="AE569" s="174" t="s">
        <v>1378</v>
      </c>
      <c r="AF569" s="174" t="s">
        <v>2670</v>
      </c>
      <c r="AG569" s="174" t="s">
        <v>2671</v>
      </c>
      <c r="AH569" s="174" t="s">
        <v>2667</v>
      </c>
      <c r="AI569" s="174" t="s">
        <v>2668</v>
      </c>
      <c r="AJ569" s="176" t="s">
        <v>2672</v>
      </c>
    </row>
    <row r="570" spans="1:36" ht="315">
      <c r="A570" s="174" t="s">
        <v>433</v>
      </c>
      <c r="B570" s="174" t="s">
        <v>1834</v>
      </c>
      <c r="C570" s="174">
        <v>578746</v>
      </c>
      <c r="D570" s="174" t="s">
        <v>1835</v>
      </c>
      <c r="E570" s="174" t="s">
        <v>559</v>
      </c>
      <c r="F570" s="174" t="s">
        <v>559</v>
      </c>
      <c r="G570" s="174" t="s">
        <v>304</v>
      </c>
      <c r="H570" s="175">
        <v>45869.665277777778</v>
      </c>
      <c r="I570" s="174" t="s">
        <v>482</v>
      </c>
      <c r="J570" s="174" t="s">
        <v>475</v>
      </c>
      <c r="K570" s="174" t="s">
        <v>726</v>
      </c>
      <c r="L570" s="174" t="s">
        <v>1041</v>
      </c>
      <c r="M570" s="174" t="s">
        <v>485</v>
      </c>
      <c r="N570" s="174" t="s">
        <v>1650</v>
      </c>
      <c r="O570" s="174" t="s">
        <v>1194</v>
      </c>
      <c r="AF570" s="174" t="s">
        <v>2670</v>
      </c>
      <c r="AG570" s="174" t="s">
        <v>2671</v>
      </c>
      <c r="AH570" s="174" t="s">
        <v>2667</v>
      </c>
      <c r="AI570" s="174" t="s">
        <v>2668</v>
      </c>
      <c r="AJ570" s="176" t="s">
        <v>2672</v>
      </c>
    </row>
    <row r="571" spans="1:36" ht="315">
      <c r="A571" s="174" t="s">
        <v>433</v>
      </c>
      <c r="B571" s="174" t="s">
        <v>1836</v>
      </c>
      <c r="C571" s="174">
        <v>578638</v>
      </c>
      <c r="D571" s="174" t="s">
        <v>1837</v>
      </c>
      <c r="E571" s="174" t="s">
        <v>436</v>
      </c>
      <c r="F571" s="174" t="s">
        <v>436</v>
      </c>
      <c r="G571" s="174" t="s">
        <v>304</v>
      </c>
      <c r="H571" s="175">
        <v>45869.625</v>
      </c>
      <c r="I571" s="174" t="s">
        <v>453</v>
      </c>
      <c r="J571" s="174" t="s">
        <v>475</v>
      </c>
      <c r="K571" s="174" t="s">
        <v>737</v>
      </c>
      <c r="L571" s="174" t="s">
        <v>1806</v>
      </c>
      <c r="M571" s="174" t="s">
        <v>1201</v>
      </c>
      <c r="N571" s="174" t="s">
        <v>445</v>
      </c>
      <c r="O571" s="174" t="s">
        <v>504</v>
      </c>
      <c r="P571" s="174" t="s">
        <v>1726</v>
      </c>
      <c r="Q571" s="174" t="s">
        <v>1826</v>
      </c>
      <c r="R571" s="174" t="s">
        <v>1194</v>
      </c>
      <c r="AF571" s="174" t="s">
        <v>2670</v>
      </c>
      <c r="AG571" s="174" t="s">
        <v>2671</v>
      </c>
      <c r="AH571" s="174" t="s">
        <v>2667</v>
      </c>
      <c r="AI571" s="174" t="s">
        <v>2668</v>
      </c>
      <c r="AJ571" s="176" t="s">
        <v>2672</v>
      </c>
    </row>
    <row r="572" spans="1:36" ht="315">
      <c r="A572" s="174" t="s">
        <v>433</v>
      </c>
      <c r="B572" s="174" t="s">
        <v>1838</v>
      </c>
      <c r="C572" s="174">
        <v>578637</v>
      </c>
      <c r="D572" s="174" t="s">
        <v>1768</v>
      </c>
      <c r="E572" s="174" t="s">
        <v>532</v>
      </c>
      <c r="F572" s="174" t="s">
        <v>532</v>
      </c>
      <c r="G572" s="174" t="s">
        <v>304</v>
      </c>
      <c r="H572" s="175">
        <v>45869.623611111114</v>
      </c>
      <c r="I572" s="174" t="s">
        <v>491</v>
      </c>
      <c r="J572" s="174" t="s">
        <v>475</v>
      </c>
      <c r="K572" s="174" t="s">
        <v>737</v>
      </c>
      <c r="L572" s="174" t="s">
        <v>648</v>
      </c>
      <c r="M572" s="174" t="s">
        <v>649</v>
      </c>
      <c r="N572" s="174" t="s">
        <v>1201</v>
      </c>
      <c r="O572" s="174" t="s">
        <v>485</v>
      </c>
      <c r="P572" s="174" t="s">
        <v>1058</v>
      </c>
      <c r="Q572" s="174" t="s">
        <v>722</v>
      </c>
      <c r="R572" s="174" t="s">
        <v>1833</v>
      </c>
      <c r="S572" s="174" t="s">
        <v>1610</v>
      </c>
      <c r="T572" s="174" t="s">
        <v>1613</v>
      </c>
      <c r="U572" s="174" t="s">
        <v>1194</v>
      </c>
      <c r="V572" s="174" t="s">
        <v>963</v>
      </c>
      <c r="AF572" s="174" t="s">
        <v>2670</v>
      </c>
      <c r="AG572" s="174" t="s">
        <v>2671</v>
      </c>
      <c r="AH572" s="174" t="s">
        <v>2667</v>
      </c>
      <c r="AI572" s="174" t="s">
        <v>2668</v>
      </c>
      <c r="AJ572" s="176" t="s">
        <v>2672</v>
      </c>
    </row>
    <row r="573" spans="1:36" ht="315">
      <c r="A573" s="174" t="s">
        <v>433</v>
      </c>
      <c r="B573" s="174" t="s">
        <v>1839</v>
      </c>
      <c r="C573" s="174">
        <v>578727</v>
      </c>
      <c r="D573" s="174" t="s">
        <v>1840</v>
      </c>
      <c r="E573" s="174" t="s">
        <v>467</v>
      </c>
      <c r="F573" s="174" t="s">
        <v>467</v>
      </c>
      <c r="G573" s="174" t="s">
        <v>304</v>
      </c>
      <c r="H573" s="175">
        <v>45869.62222222222</v>
      </c>
      <c r="I573" s="174" t="s">
        <v>482</v>
      </c>
      <c r="J573" s="174" t="s">
        <v>475</v>
      </c>
      <c r="K573" s="174" t="s">
        <v>737</v>
      </c>
      <c r="L573" s="174" t="s">
        <v>1041</v>
      </c>
      <c r="M573" s="174" t="s">
        <v>485</v>
      </c>
      <c r="N573" s="174" t="s">
        <v>1194</v>
      </c>
      <c r="O573" s="174" t="s">
        <v>1807</v>
      </c>
      <c r="AF573" s="174" t="s">
        <v>2670</v>
      </c>
      <c r="AG573" s="174" t="s">
        <v>2671</v>
      </c>
      <c r="AH573" s="174" t="s">
        <v>2667</v>
      </c>
      <c r="AI573" s="174" t="s">
        <v>2668</v>
      </c>
      <c r="AJ573" s="176" t="s">
        <v>2672</v>
      </c>
    </row>
    <row r="574" spans="1:36" ht="315">
      <c r="A574" s="174" t="s">
        <v>433</v>
      </c>
      <c r="B574" s="174" t="s">
        <v>1841</v>
      </c>
      <c r="C574" s="174">
        <v>578632</v>
      </c>
      <c r="D574" s="174" t="s">
        <v>1842</v>
      </c>
      <c r="E574" s="174" t="s">
        <v>481</v>
      </c>
      <c r="F574" s="174" t="s">
        <v>481</v>
      </c>
      <c r="G574" s="174" t="s">
        <v>304</v>
      </c>
      <c r="H574" s="175">
        <v>45869.599305555559</v>
      </c>
      <c r="I574" s="174" t="s">
        <v>453</v>
      </c>
      <c r="J574" s="174" t="s">
        <v>475</v>
      </c>
      <c r="K574" s="174" t="s">
        <v>737</v>
      </c>
      <c r="L574" s="174" t="s">
        <v>1201</v>
      </c>
      <c r="M574" s="174" t="s">
        <v>485</v>
      </c>
      <c r="N574" s="174" t="s">
        <v>1194</v>
      </c>
      <c r="O574" s="174" t="s">
        <v>1807</v>
      </c>
      <c r="AF574" s="174" t="s">
        <v>2670</v>
      </c>
      <c r="AG574" s="174" t="s">
        <v>2671</v>
      </c>
      <c r="AH574" s="174" t="s">
        <v>2667</v>
      </c>
      <c r="AI574" s="174" t="s">
        <v>2668</v>
      </c>
      <c r="AJ574" s="176" t="s">
        <v>2672</v>
      </c>
    </row>
    <row r="575" spans="1:36" ht="315">
      <c r="A575" s="174" t="s">
        <v>433</v>
      </c>
      <c r="B575" s="174" t="s">
        <v>1843</v>
      </c>
      <c r="C575" s="174">
        <v>578593</v>
      </c>
      <c r="D575" s="174" t="s">
        <v>1844</v>
      </c>
      <c r="E575" s="174" t="s">
        <v>467</v>
      </c>
      <c r="F575" s="174" t="s">
        <v>467</v>
      </c>
      <c r="G575" s="174" t="s">
        <v>304</v>
      </c>
      <c r="H575" s="175">
        <v>45869.588888888888</v>
      </c>
      <c r="I575" s="174" t="s">
        <v>453</v>
      </c>
      <c r="J575" s="174" t="s">
        <v>475</v>
      </c>
      <c r="K575" s="174" t="s">
        <v>737</v>
      </c>
      <c r="L575" s="174" t="s">
        <v>1845</v>
      </c>
      <c r="M575" s="174" t="s">
        <v>1201</v>
      </c>
      <c r="N575" s="174" t="s">
        <v>445</v>
      </c>
      <c r="O575" s="174" t="s">
        <v>504</v>
      </c>
      <c r="P575" s="174" t="s">
        <v>1010</v>
      </c>
      <c r="Q575" s="174" t="s">
        <v>460</v>
      </c>
      <c r="R575" s="174" t="s">
        <v>1429</v>
      </c>
      <c r="S575" s="174" t="s">
        <v>1194</v>
      </c>
      <c r="AF575" s="174" t="s">
        <v>2670</v>
      </c>
      <c r="AG575" s="174" t="s">
        <v>2671</v>
      </c>
      <c r="AH575" s="174" t="s">
        <v>2667</v>
      </c>
      <c r="AI575" s="174" t="s">
        <v>2668</v>
      </c>
      <c r="AJ575" s="176" t="s">
        <v>2672</v>
      </c>
    </row>
    <row r="576" spans="1:36" ht="315">
      <c r="A576" s="174" t="s">
        <v>433</v>
      </c>
      <c r="B576" s="174" t="s">
        <v>1846</v>
      </c>
      <c r="C576" s="174">
        <v>578591</v>
      </c>
      <c r="D576" s="174" t="s">
        <v>1847</v>
      </c>
      <c r="E576" s="174" t="s">
        <v>474</v>
      </c>
      <c r="F576" s="174" t="s">
        <v>474</v>
      </c>
      <c r="G576" s="174" t="s">
        <v>304</v>
      </c>
      <c r="H576" s="175">
        <v>45869.585416666669</v>
      </c>
      <c r="I576" s="174" t="s">
        <v>482</v>
      </c>
      <c r="J576" s="174" t="s">
        <v>475</v>
      </c>
      <c r="K576" s="174" t="s">
        <v>737</v>
      </c>
      <c r="L576" s="174" t="s">
        <v>1848</v>
      </c>
      <c r="M576" s="174" t="s">
        <v>1041</v>
      </c>
      <c r="N576" s="174" t="s">
        <v>1201</v>
      </c>
      <c r="O576" s="174" t="s">
        <v>485</v>
      </c>
      <c r="P576" s="174" t="s">
        <v>460</v>
      </c>
      <c r="Q576" s="174" t="s">
        <v>672</v>
      </c>
      <c r="R576" s="174" t="s">
        <v>1194</v>
      </c>
      <c r="AF576" s="174" t="s">
        <v>2670</v>
      </c>
      <c r="AG576" s="174" t="s">
        <v>2671</v>
      </c>
      <c r="AH576" s="174" t="s">
        <v>2667</v>
      </c>
      <c r="AI576" s="174" t="s">
        <v>2668</v>
      </c>
      <c r="AJ576" s="176" t="s">
        <v>2672</v>
      </c>
    </row>
    <row r="577" spans="1:36" ht="315">
      <c r="A577" s="174" t="s">
        <v>433</v>
      </c>
      <c r="B577" s="174" t="s">
        <v>1849</v>
      </c>
      <c r="C577" s="174">
        <v>578622</v>
      </c>
      <c r="D577" s="174" t="s">
        <v>1850</v>
      </c>
      <c r="E577" s="174" t="s">
        <v>436</v>
      </c>
      <c r="F577" s="174" t="s">
        <v>436</v>
      </c>
      <c r="G577" s="174" t="s">
        <v>304</v>
      </c>
      <c r="H577" s="175">
        <v>45869.577777777777</v>
      </c>
      <c r="I577" s="174" t="s">
        <v>437</v>
      </c>
      <c r="J577" s="174" t="s">
        <v>475</v>
      </c>
      <c r="K577" s="174" t="s">
        <v>737</v>
      </c>
      <c r="L577" s="174" t="s">
        <v>1806</v>
      </c>
      <c r="M577" s="174" t="s">
        <v>1201</v>
      </c>
      <c r="N577" s="174" t="s">
        <v>485</v>
      </c>
      <c r="O577" s="174" t="s">
        <v>675</v>
      </c>
      <c r="P577" s="174" t="s">
        <v>722</v>
      </c>
      <c r="Q577" s="174" t="s">
        <v>1194</v>
      </c>
      <c r="AF577" s="174" t="s">
        <v>2670</v>
      </c>
      <c r="AG577" s="174" t="s">
        <v>2671</v>
      </c>
      <c r="AH577" s="174" t="s">
        <v>2667</v>
      </c>
      <c r="AI577" s="174" t="s">
        <v>2668</v>
      </c>
      <c r="AJ577" s="176" t="s">
        <v>2672</v>
      </c>
    </row>
    <row r="578" spans="1:36" ht="315">
      <c r="A578" s="174" t="s">
        <v>433</v>
      </c>
      <c r="B578" s="174" t="s">
        <v>1851</v>
      </c>
      <c r="C578" s="174">
        <v>578618</v>
      </c>
      <c r="D578" s="174" t="s">
        <v>1852</v>
      </c>
      <c r="E578" s="174" t="s">
        <v>662</v>
      </c>
      <c r="F578" s="174" t="s">
        <v>662</v>
      </c>
      <c r="G578" s="174" t="s">
        <v>304</v>
      </c>
      <c r="H578" s="175">
        <v>45869.573611111111</v>
      </c>
      <c r="I578" s="174" t="s">
        <v>491</v>
      </c>
      <c r="J578" s="174" t="s">
        <v>475</v>
      </c>
      <c r="K578" s="174" t="s">
        <v>737</v>
      </c>
      <c r="L578" s="174" t="s">
        <v>1201</v>
      </c>
      <c r="M578" s="174" t="s">
        <v>445</v>
      </c>
      <c r="N578" s="174" t="s">
        <v>691</v>
      </c>
      <c r="O578" s="174" t="s">
        <v>504</v>
      </c>
      <c r="P578" s="174" t="s">
        <v>1010</v>
      </c>
      <c r="Q578" s="174" t="s">
        <v>722</v>
      </c>
      <c r="R578" s="174" t="s">
        <v>1833</v>
      </c>
      <c r="S578" s="174" t="s">
        <v>1613</v>
      </c>
      <c r="T578" s="174" t="s">
        <v>1194</v>
      </c>
      <c r="AF578" s="174" t="s">
        <v>2670</v>
      </c>
      <c r="AG578" s="174" t="s">
        <v>2671</v>
      </c>
      <c r="AH578" s="174" t="s">
        <v>2667</v>
      </c>
      <c r="AI578" s="174" t="s">
        <v>2668</v>
      </c>
      <c r="AJ578" s="176" t="s">
        <v>2672</v>
      </c>
    </row>
    <row r="579" spans="1:36" ht="315">
      <c r="A579" s="174" t="s">
        <v>433</v>
      </c>
      <c r="B579" s="174" t="s">
        <v>1853</v>
      </c>
      <c r="C579" s="174">
        <v>578617</v>
      </c>
      <c r="D579" s="174" t="s">
        <v>1854</v>
      </c>
      <c r="E579" s="174" t="s">
        <v>1855</v>
      </c>
      <c r="F579" s="174" t="s">
        <v>532</v>
      </c>
      <c r="G579" s="174" t="s">
        <v>298</v>
      </c>
      <c r="H579" s="175">
        <v>45869.573611111111</v>
      </c>
      <c r="I579" s="174" t="s">
        <v>482</v>
      </c>
      <c r="J579" s="174" t="s">
        <v>475</v>
      </c>
      <c r="K579" s="174" t="s">
        <v>439</v>
      </c>
      <c r="L579" s="174" t="s">
        <v>737</v>
      </c>
      <c r="M579" s="174" t="s">
        <v>1845</v>
      </c>
      <c r="N579" s="174" t="s">
        <v>1041</v>
      </c>
      <c r="O579" s="174" t="s">
        <v>1201</v>
      </c>
      <c r="P579" s="174" t="s">
        <v>1233</v>
      </c>
      <c r="Q579" s="174" t="s">
        <v>598</v>
      </c>
      <c r="R579" s="174" t="s">
        <v>599</v>
      </c>
      <c r="S579" s="174" t="s">
        <v>460</v>
      </c>
      <c r="T579" s="174" t="s">
        <v>1194</v>
      </c>
      <c r="AF579" s="174" t="s">
        <v>2670</v>
      </c>
      <c r="AG579" s="174" t="s">
        <v>2671</v>
      </c>
      <c r="AH579" s="174" t="s">
        <v>2667</v>
      </c>
      <c r="AI579" s="174" t="s">
        <v>2668</v>
      </c>
      <c r="AJ579" s="176" t="s">
        <v>2672</v>
      </c>
    </row>
    <row r="580" spans="1:36" ht="315">
      <c r="A580" s="174" t="s">
        <v>433</v>
      </c>
      <c r="B580" s="174" t="s">
        <v>1856</v>
      </c>
      <c r="C580" s="174">
        <v>578614</v>
      </c>
      <c r="D580" s="174" t="s">
        <v>518</v>
      </c>
      <c r="E580" s="174" t="s">
        <v>1857</v>
      </c>
      <c r="F580" s="174" t="s">
        <v>519</v>
      </c>
      <c r="G580" s="174" t="s">
        <v>302</v>
      </c>
      <c r="H580" s="175">
        <v>45869.571527777778</v>
      </c>
      <c r="I580" s="174" t="s">
        <v>482</v>
      </c>
      <c r="J580" s="174" t="s">
        <v>475</v>
      </c>
      <c r="K580" s="174" t="s">
        <v>737</v>
      </c>
      <c r="L580" s="174" t="s">
        <v>1041</v>
      </c>
      <c r="M580" s="174" t="s">
        <v>1201</v>
      </c>
      <c r="N580" s="174" t="s">
        <v>1210</v>
      </c>
      <c r="O580" s="174" t="s">
        <v>485</v>
      </c>
      <c r="P580" s="174" t="s">
        <v>460</v>
      </c>
      <c r="Q580" s="174" t="s">
        <v>1429</v>
      </c>
      <c r="R580" s="174" t="s">
        <v>1194</v>
      </c>
      <c r="AF580" s="174" t="s">
        <v>2670</v>
      </c>
      <c r="AG580" s="174" t="s">
        <v>2671</v>
      </c>
      <c r="AH580" s="174" t="s">
        <v>2667</v>
      </c>
      <c r="AI580" s="174" t="s">
        <v>2668</v>
      </c>
      <c r="AJ580" s="176" t="s">
        <v>2672</v>
      </c>
    </row>
    <row r="581" spans="1:36" ht="315">
      <c r="A581" s="174" t="s">
        <v>433</v>
      </c>
      <c r="B581" s="174" t="s">
        <v>1858</v>
      </c>
      <c r="C581" s="174">
        <v>578580</v>
      </c>
      <c r="D581" s="174" t="s">
        <v>1859</v>
      </c>
      <c r="E581" s="174" t="s">
        <v>1617</v>
      </c>
      <c r="F581" s="174" t="s">
        <v>503</v>
      </c>
      <c r="G581" s="174" t="s">
        <v>302</v>
      </c>
      <c r="H581" s="175">
        <v>45869.561111111114</v>
      </c>
      <c r="I581" s="174" t="s">
        <v>453</v>
      </c>
      <c r="J581" s="174" t="s">
        <v>475</v>
      </c>
      <c r="K581" s="174" t="s">
        <v>737</v>
      </c>
      <c r="L581" s="174" t="s">
        <v>1845</v>
      </c>
      <c r="M581" s="174" t="s">
        <v>1041</v>
      </c>
      <c r="N581" s="174" t="s">
        <v>1201</v>
      </c>
      <c r="O581" s="174" t="s">
        <v>485</v>
      </c>
      <c r="P581" s="174" t="s">
        <v>460</v>
      </c>
      <c r="Q581" s="174" t="s">
        <v>1516</v>
      </c>
      <c r="R581" s="174" t="s">
        <v>1637</v>
      </c>
      <c r="S581" s="174" t="s">
        <v>1194</v>
      </c>
      <c r="AF581" s="174" t="s">
        <v>2670</v>
      </c>
      <c r="AG581" s="174" t="s">
        <v>2671</v>
      </c>
      <c r="AH581" s="174" t="s">
        <v>2667</v>
      </c>
      <c r="AI581" s="174" t="s">
        <v>2668</v>
      </c>
      <c r="AJ581" s="176" t="s">
        <v>2672</v>
      </c>
    </row>
    <row r="582" spans="1:36" ht="315">
      <c r="A582" s="174" t="s">
        <v>433</v>
      </c>
      <c r="B582" s="174" t="s">
        <v>1860</v>
      </c>
      <c r="C582" s="174">
        <v>578532</v>
      </c>
      <c r="D582" s="174" t="s">
        <v>1861</v>
      </c>
      <c r="E582" s="174" t="s">
        <v>503</v>
      </c>
      <c r="F582" s="174" t="s">
        <v>503</v>
      </c>
      <c r="G582" s="174" t="s">
        <v>304</v>
      </c>
      <c r="H582" s="175">
        <v>45869.53402777778</v>
      </c>
      <c r="I582" s="174" t="s">
        <v>482</v>
      </c>
      <c r="J582" s="174" t="s">
        <v>475</v>
      </c>
      <c r="K582" s="174" t="s">
        <v>737</v>
      </c>
      <c r="L582" s="174" t="s">
        <v>1845</v>
      </c>
      <c r="M582" s="174" t="s">
        <v>485</v>
      </c>
      <c r="N582" s="174" t="s">
        <v>675</v>
      </c>
      <c r="O582" s="174" t="s">
        <v>460</v>
      </c>
      <c r="P582" s="174" t="s">
        <v>672</v>
      </c>
      <c r="Q582" s="174" t="s">
        <v>1194</v>
      </c>
      <c r="AF582" s="174" t="s">
        <v>2670</v>
      </c>
      <c r="AG582" s="174" t="s">
        <v>2671</v>
      </c>
      <c r="AH582" s="174" t="s">
        <v>2667</v>
      </c>
      <c r="AI582" s="174" t="s">
        <v>2668</v>
      </c>
      <c r="AJ582" s="176" t="s">
        <v>2672</v>
      </c>
    </row>
    <row r="583" spans="1:36" ht="315">
      <c r="A583" s="174" t="s">
        <v>433</v>
      </c>
      <c r="B583" s="174" t="s">
        <v>1862</v>
      </c>
      <c r="C583" s="174">
        <v>577850</v>
      </c>
      <c r="D583" s="174" t="s">
        <v>1591</v>
      </c>
      <c r="E583" s="174" t="s">
        <v>519</v>
      </c>
      <c r="F583" s="174" t="s">
        <v>519</v>
      </c>
      <c r="G583" s="174" t="s">
        <v>304</v>
      </c>
      <c r="H583" s="175">
        <v>45868.802777777775</v>
      </c>
      <c r="I583" s="174" t="s">
        <v>482</v>
      </c>
      <c r="J583" s="174" t="s">
        <v>475</v>
      </c>
      <c r="K583" s="174" t="s">
        <v>737</v>
      </c>
      <c r="L583" s="174" t="s">
        <v>738</v>
      </c>
      <c r="M583" s="174" t="s">
        <v>442</v>
      </c>
      <c r="N583" s="174" t="s">
        <v>1818</v>
      </c>
      <c r="O583" s="174" t="s">
        <v>1649</v>
      </c>
      <c r="P583" s="174" t="s">
        <v>1663</v>
      </c>
      <c r="Q583" s="174" t="s">
        <v>1193</v>
      </c>
      <c r="R583" s="174" t="s">
        <v>931</v>
      </c>
      <c r="S583" s="174" t="s">
        <v>1651</v>
      </c>
      <c r="T583" s="174" t="s">
        <v>1863</v>
      </c>
      <c r="U583" s="174" t="s">
        <v>1864</v>
      </c>
      <c r="AF583" s="174" t="s">
        <v>2670</v>
      </c>
      <c r="AG583" s="174" t="s">
        <v>2671</v>
      </c>
      <c r="AH583" s="174" t="s">
        <v>2667</v>
      </c>
      <c r="AI583" s="174" t="s">
        <v>2668</v>
      </c>
      <c r="AJ583" s="176" t="s">
        <v>2672</v>
      </c>
    </row>
    <row r="584" spans="1:36" ht="315">
      <c r="A584" s="174" t="s">
        <v>433</v>
      </c>
      <c r="B584" s="174" t="s">
        <v>1865</v>
      </c>
      <c r="C584" s="174">
        <v>577829</v>
      </c>
      <c r="D584" s="174" t="s">
        <v>1866</v>
      </c>
      <c r="E584" s="174" t="s">
        <v>474</v>
      </c>
      <c r="F584" s="174" t="s">
        <v>474</v>
      </c>
      <c r="G584" s="174" t="s">
        <v>304</v>
      </c>
      <c r="H584" s="175">
        <v>45868.727083333331</v>
      </c>
      <c r="I584" s="174" t="s">
        <v>453</v>
      </c>
      <c r="J584" s="174" t="s">
        <v>475</v>
      </c>
      <c r="K584" s="174" t="s">
        <v>737</v>
      </c>
      <c r="L584" s="174" t="s">
        <v>1848</v>
      </c>
      <c r="M584" s="174" t="s">
        <v>1041</v>
      </c>
      <c r="N584" s="174" t="s">
        <v>1201</v>
      </c>
      <c r="O584" s="174" t="s">
        <v>445</v>
      </c>
      <c r="P584" s="174" t="s">
        <v>504</v>
      </c>
      <c r="Q584" s="174" t="s">
        <v>672</v>
      </c>
      <c r="R584" s="174" t="s">
        <v>1194</v>
      </c>
      <c r="AF584" s="174" t="s">
        <v>2670</v>
      </c>
      <c r="AG584" s="174" t="s">
        <v>2671</v>
      </c>
      <c r="AH584" s="174" t="s">
        <v>2667</v>
      </c>
      <c r="AI584" s="174" t="s">
        <v>2668</v>
      </c>
      <c r="AJ584" s="176" t="s">
        <v>2672</v>
      </c>
    </row>
    <row r="585" spans="1:36" ht="315">
      <c r="A585" s="174" t="s">
        <v>433</v>
      </c>
      <c r="B585" s="174" t="s">
        <v>1867</v>
      </c>
      <c r="C585" s="174">
        <v>577813</v>
      </c>
      <c r="D585" s="174" t="s">
        <v>1868</v>
      </c>
      <c r="E585" s="174" t="s">
        <v>474</v>
      </c>
      <c r="F585" s="174" t="s">
        <v>474</v>
      </c>
      <c r="G585" s="174" t="s">
        <v>304</v>
      </c>
      <c r="H585" s="175">
        <v>45868.706250000003</v>
      </c>
      <c r="I585" s="174" t="s">
        <v>453</v>
      </c>
      <c r="J585" s="174" t="s">
        <v>475</v>
      </c>
      <c r="K585" s="174" t="s">
        <v>737</v>
      </c>
      <c r="L585" s="174" t="s">
        <v>1041</v>
      </c>
      <c r="M585" s="174" t="s">
        <v>1201</v>
      </c>
      <c r="N585" s="174" t="s">
        <v>485</v>
      </c>
      <c r="O585" s="174" t="s">
        <v>722</v>
      </c>
      <c r="P585" s="174" t="s">
        <v>1194</v>
      </c>
      <c r="AF585" s="174" t="s">
        <v>2670</v>
      </c>
      <c r="AG585" s="174" t="s">
        <v>2671</v>
      </c>
      <c r="AH585" s="174" t="s">
        <v>2667</v>
      </c>
      <c r="AI585" s="174" t="s">
        <v>2668</v>
      </c>
      <c r="AJ585" s="176" t="s">
        <v>2672</v>
      </c>
    </row>
    <row r="586" spans="1:36" ht="315">
      <c r="A586" s="174" t="s">
        <v>433</v>
      </c>
      <c r="B586" s="174" t="s">
        <v>1869</v>
      </c>
      <c r="C586" s="174">
        <v>577811</v>
      </c>
      <c r="D586" s="174" t="s">
        <v>1852</v>
      </c>
      <c r="E586" s="174" t="s">
        <v>662</v>
      </c>
      <c r="F586" s="174" t="s">
        <v>662</v>
      </c>
      <c r="G586" s="174" t="s">
        <v>304</v>
      </c>
      <c r="H586" s="175">
        <v>45868.695138888892</v>
      </c>
      <c r="I586" s="174" t="s">
        <v>491</v>
      </c>
      <c r="J586" s="174" t="s">
        <v>475</v>
      </c>
      <c r="K586" s="174" t="s">
        <v>737</v>
      </c>
      <c r="L586" s="174" t="s">
        <v>866</v>
      </c>
      <c r="M586" s="174" t="s">
        <v>738</v>
      </c>
      <c r="N586" s="174" t="s">
        <v>442</v>
      </c>
      <c r="O586" s="174" t="s">
        <v>1818</v>
      </c>
      <c r="P586" s="174" t="s">
        <v>1870</v>
      </c>
      <c r="Q586" s="174" t="s">
        <v>1010</v>
      </c>
      <c r="R586" s="174" t="s">
        <v>1193</v>
      </c>
      <c r="S586" s="174" t="s">
        <v>931</v>
      </c>
      <c r="T586" s="174" t="s">
        <v>1651</v>
      </c>
      <c r="U586" s="174" t="s">
        <v>932</v>
      </c>
      <c r="AF586" s="174" t="s">
        <v>2670</v>
      </c>
      <c r="AG586" s="174" t="s">
        <v>2671</v>
      </c>
      <c r="AH586" s="174" t="s">
        <v>2667</v>
      </c>
      <c r="AI586" s="174" t="s">
        <v>2668</v>
      </c>
      <c r="AJ586" s="176" t="s">
        <v>2672</v>
      </c>
    </row>
    <row r="587" spans="1:36" ht="315">
      <c r="A587" s="174" t="s">
        <v>433</v>
      </c>
      <c r="B587" s="174" t="s">
        <v>1871</v>
      </c>
      <c r="C587" s="174">
        <v>577676</v>
      </c>
      <c r="D587" s="174" t="s">
        <v>568</v>
      </c>
      <c r="E587" s="174" t="s">
        <v>474</v>
      </c>
      <c r="F587" s="174" t="s">
        <v>474</v>
      </c>
      <c r="G587" s="174" t="s">
        <v>304</v>
      </c>
      <c r="H587" s="175">
        <v>45868.625694444447</v>
      </c>
      <c r="I587" s="174" t="s">
        <v>482</v>
      </c>
      <c r="J587" s="174" t="s">
        <v>475</v>
      </c>
      <c r="K587" s="174" t="s">
        <v>737</v>
      </c>
      <c r="L587" s="174" t="s">
        <v>1845</v>
      </c>
      <c r="M587" s="174" t="s">
        <v>1041</v>
      </c>
      <c r="N587" s="174" t="s">
        <v>1201</v>
      </c>
      <c r="O587" s="174" t="s">
        <v>445</v>
      </c>
      <c r="P587" s="174" t="s">
        <v>504</v>
      </c>
      <c r="Q587" s="174" t="s">
        <v>460</v>
      </c>
      <c r="R587" s="174" t="s">
        <v>499</v>
      </c>
      <c r="S587" s="174" t="s">
        <v>1194</v>
      </c>
      <c r="AF587" s="174" t="s">
        <v>2670</v>
      </c>
      <c r="AG587" s="174" t="s">
        <v>2671</v>
      </c>
      <c r="AH587" s="174" t="s">
        <v>2667</v>
      </c>
      <c r="AI587" s="174" t="s">
        <v>2668</v>
      </c>
      <c r="AJ587" s="176" t="s">
        <v>2672</v>
      </c>
    </row>
    <row r="588" spans="1:36" ht="315">
      <c r="A588" s="174" t="s">
        <v>433</v>
      </c>
      <c r="B588" s="174" t="s">
        <v>1872</v>
      </c>
      <c r="C588" s="174">
        <v>577307</v>
      </c>
      <c r="D588" s="174" t="s">
        <v>1873</v>
      </c>
      <c r="E588" s="174" t="s">
        <v>503</v>
      </c>
      <c r="F588" s="174" t="s">
        <v>503</v>
      </c>
      <c r="G588" s="174" t="s">
        <v>304</v>
      </c>
      <c r="H588" s="175">
        <v>45868.415277777778</v>
      </c>
      <c r="I588" s="174" t="s">
        <v>453</v>
      </c>
      <c r="J588" s="174" t="s">
        <v>475</v>
      </c>
      <c r="K588" s="174" t="s">
        <v>737</v>
      </c>
      <c r="L588" s="174" t="s">
        <v>738</v>
      </c>
      <c r="M588" s="174" t="s">
        <v>1041</v>
      </c>
      <c r="N588" s="174" t="s">
        <v>442</v>
      </c>
      <c r="O588" s="174" t="s">
        <v>1818</v>
      </c>
      <c r="P588" s="174" t="s">
        <v>1676</v>
      </c>
      <c r="Q588" s="174" t="s">
        <v>1108</v>
      </c>
      <c r="R588" s="174" t="s">
        <v>687</v>
      </c>
      <c r="S588" s="174" t="s">
        <v>763</v>
      </c>
      <c r="T588" s="174" t="s">
        <v>1863</v>
      </c>
      <c r="AF588" s="174" t="s">
        <v>2670</v>
      </c>
      <c r="AG588" s="174" t="s">
        <v>2671</v>
      </c>
      <c r="AH588" s="174" t="s">
        <v>2667</v>
      </c>
      <c r="AI588" s="174" t="s">
        <v>2668</v>
      </c>
      <c r="AJ588" s="176" t="s">
        <v>2672</v>
      </c>
    </row>
    <row r="589" spans="1:36" ht="315">
      <c r="A589" s="174" t="s">
        <v>433</v>
      </c>
      <c r="B589" s="174" t="s">
        <v>1874</v>
      </c>
      <c r="C589" s="174">
        <v>576951</v>
      </c>
      <c r="D589" s="174" t="s">
        <v>1828</v>
      </c>
      <c r="E589" s="174" t="s">
        <v>519</v>
      </c>
      <c r="F589" s="174" t="s">
        <v>519</v>
      </c>
      <c r="G589" s="174" t="s">
        <v>304</v>
      </c>
      <c r="H589" s="175">
        <v>45867.956944444442</v>
      </c>
      <c r="I589" s="174" t="s">
        <v>453</v>
      </c>
      <c r="J589" s="174" t="s">
        <v>475</v>
      </c>
      <c r="K589" s="174" t="s">
        <v>737</v>
      </c>
      <c r="L589" s="174" t="s">
        <v>738</v>
      </c>
      <c r="M589" s="174" t="s">
        <v>442</v>
      </c>
      <c r="N589" s="174" t="s">
        <v>1818</v>
      </c>
      <c r="O589" s="174" t="s">
        <v>1649</v>
      </c>
      <c r="P589" s="174" t="s">
        <v>1625</v>
      </c>
      <c r="Q589" s="174" t="s">
        <v>1058</v>
      </c>
      <c r="R589" s="174" t="s">
        <v>1650</v>
      </c>
      <c r="S589" s="174" t="s">
        <v>763</v>
      </c>
      <c r="T589" s="174" t="s">
        <v>1863</v>
      </c>
      <c r="U589" s="174" t="s">
        <v>1875</v>
      </c>
      <c r="V589" s="174" t="s">
        <v>963</v>
      </c>
      <c r="AF589" s="174" t="s">
        <v>2670</v>
      </c>
      <c r="AG589" s="174" t="s">
        <v>2671</v>
      </c>
      <c r="AH589" s="174" t="s">
        <v>2667</v>
      </c>
      <c r="AI589" s="174" t="s">
        <v>2668</v>
      </c>
      <c r="AJ589" s="176" t="s">
        <v>2672</v>
      </c>
    </row>
    <row r="590" spans="1:36" ht="315">
      <c r="A590" s="174" t="s">
        <v>433</v>
      </c>
      <c r="B590" s="174" t="s">
        <v>1876</v>
      </c>
      <c r="C590" s="174">
        <v>576949</v>
      </c>
      <c r="D590" s="174" t="s">
        <v>518</v>
      </c>
      <c r="E590" s="174" t="s">
        <v>1577</v>
      </c>
      <c r="F590" s="174" t="s">
        <v>519</v>
      </c>
      <c r="G590" s="174" t="s">
        <v>298</v>
      </c>
      <c r="H590" s="175">
        <v>45867.867361111108</v>
      </c>
      <c r="I590" s="174" t="s">
        <v>482</v>
      </c>
      <c r="J590" s="174" t="s">
        <v>475</v>
      </c>
      <c r="K590" s="174" t="s">
        <v>737</v>
      </c>
      <c r="L590" s="174" t="s">
        <v>738</v>
      </c>
      <c r="M590" s="174" t="s">
        <v>442</v>
      </c>
      <c r="N590" s="174" t="s">
        <v>1818</v>
      </c>
      <c r="O590" s="174" t="s">
        <v>1666</v>
      </c>
      <c r="P590" s="174" t="s">
        <v>1863</v>
      </c>
      <c r="AF590" s="174" t="s">
        <v>2670</v>
      </c>
      <c r="AG590" s="174" t="s">
        <v>2671</v>
      </c>
      <c r="AH590" s="174" t="s">
        <v>2667</v>
      </c>
      <c r="AI590" s="174" t="s">
        <v>2668</v>
      </c>
      <c r="AJ590" s="176" t="s">
        <v>2672</v>
      </c>
    </row>
    <row r="591" spans="1:36" ht="315">
      <c r="A591" s="174" t="s">
        <v>433</v>
      </c>
      <c r="B591" s="174" t="s">
        <v>1877</v>
      </c>
      <c r="C591" s="174">
        <v>576863</v>
      </c>
      <c r="D591" s="174" t="s">
        <v>1854</v>
      </c>
      <c r="E591" s="174" t="s">
        <v>1440</v>
      </c>
      <c r="F591" s="174" t="s">
        <v>532</v>
      </c>
      <c r="G591" s="174" t="s">
        <v>303</v>
      </c>
      <c r="H591" s="175">
        <v>45867.805555555555</v>
      </c>
      <c r="I591" s="174" t="s">
        <v>482</v>
      </c>
      <c r="J591" s="174" t="s">
        <v>475</v>
      </c>
      <c r="K591" s="174" t="s">
        <v>737</v>
      </c>
      <c r="L591" s="174" t="s">
        <v>738</v>
      </c>
      <c r="M591" s="174" t="s">
        <v>1041</v>
      </c>
      <c r="N591" s="174" t="s">
        <v>442</v>
      </c>
      <c r="O591" s="174" t="s">
        <v>1452</v>
      </c>
      <c r="P591" s="174" t="s">
        <v>1818</v>
      </c>
      <c r="Q591" s="174" t="s">
        <v>1870</v>
      </c>
      <c r="R591" s="174" t="s">
        <v>1207</v>
      </c>
      <c r="S591" s="174" t="s">
        <v>1863</v>
      </c>
      <c r="T591" s="174" t="s">
        <v>1878</v>
      </c>
      <c r="AF591" s="174" t="s">
        <v>2670</v>
      </c>
      <c r="AG591" s="174" t="s">
        <v>2671</v>
      </c>
      <c r="AH591" s="174" t="s">
        <v>2667</v>
      </c>
      <c r="AI591" s="174" t="s">
        <v>2668</v>
      </c>
      <c r="AJ591" s="176" t="s">
        <v>2672</v>
      </c>
    </row>
    <row r="592" spans="1:36" ht="315">
      <c r="A592" s="174" t="s">
        <v>433</v>
      </c>
      <c r="B592" s="174" t="s">
        <v>1879</v>
      </c>
      <c r="C592" s="174">
        <v>576849</v>
      </c>
      <c r="D592" s="174" t="s">
        <v>1880</v>
      </c>
      <c r="E592" s="174" t="s">
        <v>642</v>
      </c>
      <c r="F592" s="174" t="s">
        <v>645</v>
      </c>
      <c r="G592" s="174" t="s">
        <v>300</v>
      </c>
      <c r="H592" s="175">
        <v>45867.697222222225</v>
      </c>
      <c r="I592" s="174" t="s">
        <v>453</v>
      </c>
      <c r="J592" s="174" t="s">
        <v>475</v>
      </c>
      <c r="K592" s="174" t="s">
        <v>737</v>
      </c>
      <c r="L592" s="174" t="s">
        <v>1806</v>
      </c>
      <c r="M592" s="174" t="s">
        <v>1041</v>
      </c>
      <c r="N592" s="174" t="s">
        <v>1201</v>
      </c>
      <c r="O592" s="174" t="s">
        <v>1606</v>
      </c>
      <c r="P592" s="174" t="s">
        <v>1607</v>
      </c>
      <c r="Q592" s="174" t="s">
        <v>1194</v>
      </c>
      <c r="R592" s="174" t="s">
        <v>529</v>
      </c>
      <c r="AF592" s="174" t="s">
        <v>2670</v>
      </c>
      <c r="AG592" s="174" t="s">
        <v>2671</v>
      </c>
      <c r="AH592" s="174" t="s">
        <v>2667</v>
      </c>
      <c r="AI592" s="174" t="s">
        <v>2668</v>
      </c>
      <c r="AJ592" s="176" t="s">
        <v>2672</v>
      </c>
    </row>
    <row r="593" spans="1:36" ht="315">
      <c r="A593" s="174" t="s">
        <v>433</v>
      </c>
      <c r="B593" s="174" t="s">
        <v>1881</v>
      </c>
      <c r="C593" s="174">
        <v>576921</v>
      </c>
      <c r="D593" s="174" t="s">
        <v>1882</v>
      </c>
      <c r="E593" s="174" t="s">
        <v>1883</v>
      </c>
      <c r="F593" s="174" t="s">
        <v>508</v>
      </c>
      <c r="G593" s="174" t="s">
        <v>298</v>
      </c>
      <c r="H593" s="175">
        <v>45867.690972222219</v>
      </c>
      <c r="I593" s="174" t="s">
        <v>482</v>
      </c>
      <c r="J593" s="174" t="s">
        <v>475</v>
      </c>
      <c r="K593" s="174" t="s">
        <v>737</v>
      </c>
      <c r="L593" s="174" t="s">
        <v>1041</v>
      </c>
      <c r="M593" s="174" t="s">
        <v>1201</v>
      </c>
      <c r="N593" s="174" t="s">
        <v>1238</v>
      </c>
      <c r="O593" s="174" t="s">
        <v>460</v>
      </c>
      <c r="P593" s="174" t="s">
        <v>1199</v>
      </c>
      <c r="Q593" s="174" t="s">
        <v>1453</v>
      </c>
      <c r="R593" s="174" t="s">
        <v>1194</v>
      </c>
      <c r="AF593" s="174" t="s">
        <v>2670</v>
      </c>
      <c r="AG593" s="174" t="s">
        <v>2671</v>
      </c>
      <c r="AH593" s="174" t="s">
        <v>2667</v>
      </c>
      <c r="AI593" s="174" t="s">
        <v>2668</v>
      </c>
      <c r="AJ593" s="176" t="s">
        <v>2672</v>
      </c>
    </row>
    <row r="594" spans="1:36" ht="315">
      <c r="A594" s="174" t="s">
        <v>433</v>
      </c>
      <c r="B594" s="174" t="s">
        <v>1884</v>
      </c>
      <c r="C594" s="174">
        <v>576908</v>
      </c>
      <c r="D594" s="174" t="s">
        <v>1885</v>
      </c>
      <c r="E594" s="174" t="s">
        <v>474</v>
      </c>
      <c r="F594" s="174" t="s">
        <v>474</v>
      </c>
      <c r="G594" s="174" t="s">
        <v>302</v>
      </c>
      <c r="H594" s="175">
        <v>45867.65902777778</v>
      </c>
      <c r="I594" s="174" t="s">
        <v>453</v>
      </c>
      <c r="J594" s="174" t="s">
        <v>475</v>
      </c>
      <c r="K594" s="174" t="s">
        <v>737</v>
      </c>
      <c r="L594" s="174" t="s">
        <v>1848</v>
      </c>
      <c r="M594" s="174" t="s">
        <v>1041</v>
      </c>
      <c r="N594" s="174" t="s">
        <v>1201</v>
      </c>
      <c r="O594" s="174" t="s">
        <v>485</v>
      </c>
      <c r="P594" s="174" t="s">
        <v>460</v>
      </c>
      <c r="Q594" s="174" t="s">
        <v>1610</v>
      </c>
      <c r="R594" s="174" t="s">
        <v>1613</v>
      </c>
      <c r="S594" s="174" t="s">
        <v>1607</v>
      </c>
      <c r="T594" s="174" t="s">
        <v>1393</v>
      </c>
      <c r="U594" s="174" t="s">
        <v>1194</v>
      </c>
      <c r="AF594" s="174" t="s">
        <v>2670</v>
      </c>
      <c r="AG594" s="174" t="s">
        <v>2671</v>
      </c>
      <c r="AH594" s="174" t="s">
        <v>2667</v>
      </c>
      <c r="AI594" s="174" t="s">
        <v>2668</v>
      </c>
      <c r="AJ594" s="176" t="s">
        <v>2672</v>
      </c>
    </row>
    <row r="595" spans="1:36" ht="315">
      <c r="A595" s="174" t="s">
        <v>433</v>
      </c>
      <c r="B595" s="174" t="s">
        <v>1886</v>
      </c>
      <c r="C595" s="174">
        <v>576903</v>
      </c>
      <c r="D595" s="174" t="s">
        <v>1842</v>
      </c>
      <c r="E595" s="174" t="s">
        <v>481</v>
      </c>
      <c r="F595" s="174" t="s">
        <v>481</v>
      </c>
      <c r="G595" s="174" t="s">
        <v>304</v>
      </c>
      <c r="H595" s="175">
        <v>45867.629166666666</v>
      </c>
      <c r="I595" s="174" t="s">
        <v>453</v>
      </c>
      <c r="J595" s="174" t="s">
        <v>475</v>
      </c>
      <c r="K595" s="174" t="s">
        <v>737</v>
      </c>
      <c r="L595" s="174" t="s">
        <v>738</v>
      </c>
      <c r="M595" s="174" t="s">
        <v>442</v>
      </c>
      <c r="N595" s="174" t="s">
        <v>1818</v>
      </c>
      <c r="O595" s="174" t="s">
        <v>1870</v>
      </c>
      <c r="P595" s="174" t="s">
        <v>763</v>
      </c>
      <c r="Q595" s="174" t="s">
        <v>1863</v>
      </c>
      <c r="R595" s="174" t="s">
        <v>1887</v>
      </c>
      <c r="S595" s="174" t="s">
        <v>963</v>
      </c>
      <c r="AF595" s="174" t="s">
        <v>2670</v>
      </c>
      <c r="AG595" s="174" t="s">
        <v>2671</v>
      </c>
      <c r="AH595" s="174" t="s">
        <v>2667</v>
      </c>
      <c r="AI595" s="174" t="s">
        <v>2668</v>
      </c>
      <c r="AJ595" s="176" t="s">
        <v>2672</v>
      </c>
    </row>
    <row r="596" spans="1:36" ht="315">
      <c r="A596" s="174" t="s">
        <v>433</v>
      </c>
      <c r="B596" s="174" t="s">
        <v>1888</v>
      </c>
      <c r="C596" s="174">
        <v>576900</v>
      </c>
      <c r="D596" s="174" t="s">
        <v>1889</v>
      </c>
      <c r="E596" s="174" t="s">
        <v>474</v>
      </c>
      <c r="F596" s="174" t="s">
        <v>474</v>
      </c>
      <c r="G596" s="174" t="s">
        <v>304</v>
      </c>
      <c r="H596" s="175">
        <v>45867.615277777775</v>
      </c>
      <c r="I596" s="174" t="s">
        <v>453</v>
      </c>
      <c r="J596" s="174" t="s">
        <v>475</v>
      </c>
      <c r="K596" s="174" t="s">
        <v>737</v>
      </c>
      <c r="L596" s="174" t="s">
        <v>1201</v>
      </c>
      <c r="M596" s="174" t="s">
        <v>1058</v>
      </c>
      <c r="N596" s="174" t="s">
        <v>1726</v>
      </c>
      <c r="O596" s="174" t="s">
        <v>763</v>
      </c>
      <c r="P596" s="174" t="s">
        <v>1194</v>
      </c>
      <c r="Q596" s="174" t="s">
        <v>963</v>
      </c>
      <c r="AF596" s="174" t="s">
        <v>2670</v>
      </c>
      <c r="AG596" s="174" t="s">
        <v>2671</v>
      </c>
      <c r="AH596" s="174" t="s">
        <v>2667</v>
      </c>
      <c r="AI596" s="174" t="s">
        <v>2668</v>
      </c>
      <c r="AJ596" s="176" t="s">
        <v>2672</v>
      </c>
    </row>
    <row r="597" spans="1:36" ht="315">
      <c r="A597" s="174" t="s">
        <v>433</v>
      </c>
      <c r="B597" s="174" t="s">
        <v>1890</v>
      </c>
      <c r="C597" s="174">
        <v>576813</v>
      </c>
      <c r="D597" s="174" t="s">
        <v>1891</v>
      </c>
      <c r="E597" s="174" t="s">
        <v>645</v>
      </c>
      <c r="F597" s="174" t="s">
        <v>645</v>
      </c>
      <c r="G597" s="174" t="s">
        <v>304</v>
      </c>
      <c r="H597" s="175">
        <v>45867.595833333333</v>
      </c>
      <c r="I597" s="174" t="s">
        <v>482</v>
      </c>
      <c r="J597" s="174" t="s">
        <v>475</v>
      </c>
      <c r="K597" s="174" t="s">
        <v>737</v>
      </c>
      <c r="L597" s="174" t="s">
        <v>1845</v>
      </c>
      <c r="M597" s="174" t="s">
        <v>1041</v>
      </c>
      <c r="N597" s="174" t="s">
        <v>1201</v>
      </c>
      <c r="O597" s="174" t="s">
        <v>485</v>
      </c>
      <c r="P597" s="174" t="s">
        <v>1606</v>
      </c>
      <c r="Q597" s="174" t="s">
        <v>1194</v>
      </c>
      <c r="AF597" s="174" t="s">
        <v>2670</v>
      </c>
      <c r="AG597" s="174" t="s">
        <v>2671</v>
      </c>
      <c r="AH597" s="174" t="s">
        <v>2667</v>
      </c>
      <c r="AI597" s="174" t="s">
        <v>2668</v>
      </c>
      <c r="AJ597" s="176" t="s">
        <v>2672</v>
      </c>
    </row>
    <row r="598" spans="1:36" ht="315">
      <c r="A598" s="174" t="s">
        <v>433</v>
      </c>
      <c r="B598" s="174" t="s">
        <v>1892</v>
      </c>
      <c r="C598" s="174">
        <v>576688</v>
      </c>
      <c r="D598" s="174" t="s">
        <v>1893</v>
      </c>
      <c r="E598" s="174" t="s">
        <v>508</v>
      </c>
      <c r="F598" s="174" t="s">
        <v>508</v>
      </c>
      <c r="G598" s="174" t="s">
        <v>299</v>
      </c>
      <c r="H598" s="175">
        <v>45867.583333333336</v>
      </c>
      <c r="I598" s="174" t="s">
        <v>482</v>
      </c>
      <c r="J598" s="174" t="s">
        <v>475</v>
      </c>
      <c r="K598" s="174" t="s">
        <v>737</v>
      </c>
      <c r="L598" s="174" t="s">
        <v>1845</v>
      </c>
      <c r="M598" s="174" t="s">
        <v>1041</v>
      </c>
      <c r="N598" s="174" t="s">
        <v>1201</v>
      </c>
      <c r="O598" s="174" t="s">
        <v>485</v>
      </c>
      <c r="P598" s="174" t="s">
        <v>460</v>
      </c>
      <c r="Q598" s="174" t="s">
        <v>672</v>
      </c>
      <c r="R598" s="174" t="s">
        <v>1194</v>
      </c>
      <c r="AF598" s="174" t="s">
        <v>2670</v>
      </c>
      <c r="AG598" s="174" t="s">
        <v>2671</v>
      </c>
      <c r="AH598" s="174" t="s">
        <v>2667</v>
      </c>
      <c r="AI598" s="174" t="s">
        <v>2668</v>
      </c>
      <c r="AJ598" s="176" t="s">
        <v>2672</v>
      </c>
    </row>
    <row r="599" spans="1:36" ht="315">
      <c r="A599" s="174" t="s">
        <v>433</v>
      </c>
      <c r="B599" s="174" t="s">
        <v>1894</v>
      </c>
      <c r="C599" s="174">
        <v>576673</v>
      </c>
      <c r="D599" s="174" t="s">
        <v>1895</v>
      </c>
      <c r="E599" s="174" t="s">
        <v>1896</v>
      </c>
      <c r="F599" s="174" t="s">
        <v>481</v>
      </c>
      <c r="G599" s="174" t="s">
        <v>302</v>
      </c>
      <c r="H599" s="175">
        <v>45867.570833333331</v>
      </c>
      <c r="I599" s="174" t="s">
        <v>437</v>
      </c>
      <c r="J599" s="174" t="s">
        <v>475</v>
      </c>
      <c r="K599" s="174" t="s">
        <v>737</v>
      </c>
      <c r="L599" s="174" t="s">
        <v>738</v>
      </c>
      <c r="M599" s="174" t="s">
        <v>1041</v>
      </c>
      <c r="N599" s="174" t="s">
        <v>442</v>
      </c>
      <c r="O599" s="174" t="s">
        <v>1818</v>
      </c>
      <c r="P599" s="174" t="s">
        <v>1706</v>
      </c>
      <c r="Q599" s="174" t="s">
        <v>1897</v>
      </c>
      <c r="R599" s="174" t="s">
        <v>1898</v>
      </c>
      <c r="S599" s="174" t="s">
        <v>931</v>
      </c>
      <c r="T599" s="174" t="s">
        <v>1899</v>
      </c>
      <c r="U599" s="174" t="s">
        <v>1863</v>
      </c>
      <c r="V599" s="174" t="s">
        <v>1900</v>
      </c>
      <c r="W599" s="174" t="s">
        <v>963</v>
      </c>
      <c r="AF599" s="174" t="s">
        <v>2670</v>
      </c>
      <c r="AG599" s="174" t="s">
        <v>2671</v>
      </c>
      <c r="AH599" s="174" t="s">
        <v>2667</v>
      </c>
      <c r="AI599" s="174" t="s">
        <v>2668</v>
      </c>
      <c r="AJ599" s="176" t="s">
        <v>2672</v>
      </c>
    </row>
    <row r="600" spans="1:36" ht="315">
      <c r="A600" s="174" t="s">
        <v>433</v>
      </c>
      <c r="B600" s="174" t="s">
        <v>1901</v>
      </c>
      <c r="C600" s="174">
        <v>576742</v>
      </c>
      <c r="D600" s="174" t="s">
        <v>1902</v>
      </c>
      <c r="E600" s="174" t="s">
        <v>645</v>
      </c>
      <c r="F600" s="174" t="s">
        <v>645</v>
      </c>
      <c r="G600" s="174" t="s">
        <v>304</v>
      </c>
      <c r="H600" s="175">
        <v>45867.495138888888</v>
      </c>
      <c r="I600" s="174" t="s">
        <v>453</v>
      </c>
      <c r="J600" s="174" t="s">
        <v>475</v>
      </c>
      <c r="K600" s="174" t="s">
        <v>1636</v>
      </c>
      <c r="L600" s="174" t="s">
        <v>1237</v>
      </c>
      <c r="M600" s="174" t="s">
        <v>1041</v>
      </c>
      <c r="N600" s="174" t="s">
        <v>1201</v>
      </c>
      <c r="O600" s="174" t="s">
        <v>1210</v>
      </c>
      <c r="P600" s="174" t="s">
        <v>445</v>
      </c>
      <c r="Q600" s="174" t="s">
        <v>504</v>
      </c>
      <c r="R600" s="174" t="s">
        <v>460</v>
      </c>
      <c r="S600" s="174" t="s">
        <v>1726</v>
      </c>
      <c r="T600" s="174" t="s">
        <v>1826</v>
      </c>
      <c r="U600" s="174" t="s">
        <v>1242</v>
      </c>
      <c r="V600" s="174" t="s">
        <v>1194</v>
      </c>
      <c r="AF600" s="174" t="s">
        <v>2670</v>
      </c>
      <c r="AG600" s="174" t="s">
        <v>2671</v>
      </c>
      <c r="AH600" s="174" t="s">
        <v>2667</v>
      </c>
      <c r="AI600" s="174" t="s">
        <v>2668</v>
      </c>
      <c r="AJ600" s="176" t="s">
        <v>2672</v>
      </c>
    </row>
    <row r="601" spans="1:36" ht="315">
      <c r="A601" s="174" t="s">
        <v>433</v>
      </c>
      <c r="B601" s="174" t="s">
        <v>1903</v>
      </c>
      <c r="C601" s="174">
        <v>576199</v>
      </c>
      <c r="D601" s="174" t="s">
        <v>1772</v>
      </c>
      <c r="E601" s="174" t="s">
        <v>519</v>
      </c>
      <c r="F601" s="174" t="s">
        <v>519</v>
      </c>
      <c r="G601" s="174" t="s">
        <v>304</v>
      </c>
      <c r="H601" s="175">
        <v>45866.917361111111</v>
      </c>
      <c r="I601" s="174" t="s">
        <v>482</v>
      </c>
      <c r="J601" s="174" t="s">
        <v>475</v>
      </c>
      <c r="K601" s="174" t="s">
        <v>737</v>
      </c>
      <c r="L601" s="174" t="s">
        <v>738</v>
      </c>
      <c r="M601" s="174" t="s">
        <v>1041</v>
      </c>
      <c r="N601" s="174" t="s">
        <v>442</v>
      </c>
      <c r="O601" s="174" t="s">
        <v>1818</v>
      </c>
      <c r="P601" s="174" t="s">
        <v>1663</v>
      </c>
      <c r="Q601" s="174" t="s">
        <v>1863</v>
      </c>
      <c r="AF601" s="174" t="s">
        <v>2670</v>
      </c>
      <c r="AG601" s="174" t="s">
        <v>2671</v>
      </c>
      <c r="AH601" s="174" t="s">
        <v>2667</v>
      </c>
      <c r="AI601" s="174" t="s">
        <v>2668</v>
      </c>
      <c r="AJ601" s="176" t="s">
        <v>2672</v>
      </c>
    </row>
    <row r="602" spans="1:36" ht="315">
      <c r="A602" s="174" t="s">
        <v>433</v>
      </c>
      <c r="B602" s="174" t="s">
        <v>1904</v>
      </c>
      <c r="C602" s="174">
        <v>576094</v>
      </c>
      <c r="D602" s="174" t="s">
        <v>1905</v>
      </c>
      <c r="E602" s="174" t="s">
        <v>549</v>
      </c>
      <c r="F602" s="174" t="s">
        <v>549</v>
      </c>
      <c r="G602" s="174" t="s">
        <v>304</v>
      </c>
      <c r="H602" s="175">
        <v>45866.753472222219</v>
      </c>
      <c r="I602" s="174" t="s">
        <v>482</v>
      </c>
      <c r="J602" s="174" t="s">
        <v>475</v>
      </c>
      <c r="K602" s="174" t="s">
        <v>737</v>
      </c>
      <c r="L602" s="174" t="s">
        <v>738</v>
      </c>
      <c r="M602" s="174" t="s">
        <v>442</v>
      </c>
      <c r="N602" s="174" t="s">
        <v>1818</v>
      </c>
      <c r="O602" s="174" t="s">
        <v>1666</v>
      </c>
      <c r="P602" s="174" t="s">
        <v>1625</v>
      </c>
      <c r="Q602" s="174" t="s">
        <v>1058</v>
      </c>
      <c r="R602" s="174" t="s">
        <v>1650</v>
      </c>
      <c r="S602" s="174" t="s">
        <v>931</v>
      </c>
      <c r="T602" s="174" t="s">
        <v>932</v>
      </c>
      <c r="U602" s="174" t="s">
        <v>1863</v>
      </c>
      <c r="V602" s="174" t="s">
        <v>1906</v>
      </c>
      <c r="AF602" s="174" t="s">
        <v>2670</v>
      </c>
      <c r="AG602" s="174" t="s">
        <v>2671</v>
      </c>
      <c r="AH602" s="174" t="s">
        <v>2667</v>
      </c>
      <c r="AI602" s="174" t="s">
        <v>2668</v>
      </c>
      <c r="AJ602" s="176" t="s">
        <v>2672</v>
      </c>
    </row>
    <row r="603" spans="1:36" ht="315">
      <c r="A603" s="174" t="s">
        <v>433</v>
      </c>
      <c r="B603" s="174" t="s">
        <v>1907</v>
      </c>
      <c r="C603" s="174">
        <v>576195</v>
      </c>
      <c r="D603" s="174" t="s">
        <v>1908</v>
      </c>
      <c r="E603" s="174" t="s">
        <v>508</v>
      </c>
      <c r="F603" s="174" t="s">
        <v>508</v>
      </c>
      <c r="G603" s="174" t="s">
        <v>304</v>
      </c>
      <c r="H603" s="175">
        <v>45866.750694444447</v>
      </c>
      <c r="I603" s="174" t="s">
        <v>453</v>
      </c>
      <c r="J603" s="174" t="s">
        <v>475</v>
      </c>
      <c r="K603" s="174" t="s">
        <v>737</v>
      </c>
      <c r="L603" s="174" t="s">
        <v>1845</v>
      </c>
      <c r="M603" s="174" t="s">
        <v>929</v>
      </c>
      <c r="N603" s="174" t="s">
        <v>1201</v>
      </c>
      <c r="O603" s="174" t="s">
        <v>485</v>
      </c>
      <c r="P603" s="174" t="s">
        <v>460</v>
      </c>
      <c r="Q603" s="174" t="s">
        <v>715</v>
      </c>
      <c r="R603" s="174" t="s">
        <v>1194</v>
      </c>
      <c r="AF603" s="174" t="s">
        <v>2670</v>
      </c>
      <c r="AG603" s="174" t="s">
        <v>2671</v>
      </c>
      <c r="AH603" s="174" t="s">
        <v>2667</v>
      </c>
      <c r="AI603" s="174" t="s">
        <v>2668</v>
      </c>
      <c r="AJ603" s="176" t="s">
        <v>2672</v>
      </c>
    </row>
    <row r="604" spans="1:36" ht="315">
      <c r="A604" s="174" t="s">
        <v>433</v>
      </c>
      <c r="B604" s="174" t="s">
        <v>1909</v>
      </c>
      <c r="C604" s="174">
        <v>576092</v>
      </c>
      <c r="D604" s="174" t="s">
        <v>1889</v>
      </c>
      <c r="E604" s="174" t="s">
        <v>549</v>
      </c>
      <c r="F604" s="174" t="s">
        <v>549</v>
      </c>
      <c r="G604" s="174" t="s">
        <v>304</v>
      </c>
      <c r="H604" s="175">
        <v>45866.734722222223</v>
      </c>
      <c r="I604" s="174" t="s">
        <v>453</v>
      </c>
      <c r="J604" s="174" t="s">
        <v>475</v>
      </c>
      <c r="K604" s="174" t="s">
        <v>737</v>
      </c>
      <c r="L604" s="174" t="s">
        <v>866</v>
      </c>
      <c r="M604" s="174" t="s">
        <v>738</v>
      </c>
      <c r="N604" s="174" t="s">
        <v>442</v>
      </c>
      <c r="O604" s="174" t="s">
        <v>1452</v>
      </c>
      <c r="P604" s="174" t="s">
        <v>1818</v>
      </c>
      <c r="Q604" s="174" t="s">
        <v>1897</v>
      </c>
      <c r="R604" s="174" t="s">
        <v>1058</v>
      </c>
      <c r="S604" s="174" t="s">
        <v>1898</v>
      </c>
      <c r="T604" s="174" t="s">
        <v>763</v>
      </c>
      <c r="U604" s="174" t="s">
        <v>1863</v>
      </c>
      <c r="V604" s="174" t="s">
        <v>1910</v>
      </c>
      <c r="W604" s="174" t="s">
        <v>963</v>
      </c>
      <c r="AF604" s="174" t="s">
        <v>2670</v>
      </c>
      <c r="AG604" s="174" t="s">
        <v>2671</v>
      </c>
      <c r="AH604" s="174" t="s">
        <v>2667</v>
      </c>
      <c r="AI604" s="174" t="s">
        <v>2668</v>
      </c>
      <c r="AJ604" s="176" t="s">
        <v>2672</v>
      </c>
    </row>
    <row r="605" spans="1:36" ht="315">
      <c r="A605" s="174" t="s">
        <v>433</v>
      </c>
      <c r="B605" s="174" t="s">
        <v>1911</v>
      </c>
      <c r="C605" s="174">
        <v>576088</v>
      </c>
      <c r="D605" s="174" t="s">
        <v>1844</v>
      </c>
      <c r="E605" s="174" t="s">
        <v>467</v>
      </c>
      <c r="F605" s="174" t="s">
        <v>467</v>
      </c>
      <c r="G605" s="174" t="s">
        <v>304</v>
      </c>
      <c r="H605" s="175">
        <v>45866.673611111109</v>
      </c>
      <c r="I605" s="174" t="s">
        <v>453</v>
      </c>
      <c r="J605" s="174" t="s">
        <v>475</v>
      </c>
      <c r="K605" s="174" t="s">
        <v>737</v>
      </c>
      <c r="L605" s="174" t="s">
        <v>738</v>
      </c>
      <c r="M605" s="174" t="s">
        <v>442</v>
      </c>
      <c r="N605" s="174" t="s">
        <v>1818</v>
      </c>
      <c r="O605" s="174" t="s">
        <v>1666</v>
      </c>
      <c r="P605" s="174" t="s">
        <v>1305</v>
      </c>
      <c r="Q605" s="174" t="s">
        <v>1010</v>
      </c>
      <c r="R605" s="174" t="s">
        <v>499</v>
      </c>
      <c r="S605" s="174" t="s">
        <v>931</v>
      </c>
      <c r="T605" s="174" t="s">
        <v>932</v>
      </c>
      <c r="U605" s="174" t="s">
        <v>1863</v>
      </c>
      <c r="V605" s="174" t="s">
        <v>1912</v>
      </c>
      <c r="W605" s="174" t="s">
        <v>963</v>
      </c>
      <c r="AF605" s="174" t="s">
        <v>2670</v>
      </c>
      <c r="AG605" s="174" t="s">
        <v>2671</v>
      </c>
      <c r="AH605" s="174" t="s">
        <v>2667</v>
      </c>
      <c r="AI605" s="174" t="s">
        <v>2668</v>
      </c>
      <c r="AJ605" s="176" t="s">
        <v>2672</v>
      </c>
    </row>
    <row r="606" spans="1:36" ht="315">
      <c r="A606" s="174" t="s">
        <v>433</v>
      </c>
      <c r="B606" s="174" t="s">
        <v>1913</v>
      </c>
      <c r="C606" s="174">
        <v>576142</v>
      </c>
      <c r="D606" s="174" t="s">
        <v>1914</v>
      </c>
      <c r="E606" s="174" t="s">
        <v>508</v>
      </c>
      <c r="F606" s="174" t="s">
        <v>508</v>
      </c>
      <c r="G606" s="174" t="s">
        <v>304</v>
      </c>
      <c r="H606" s="175">
        <v>45866.619444444441</v>
      </c>
      <c r="I606" s="174" t="s">
        <v>482</v>
      </c>
      <c r="J606" s="174" t="s">
        <v>475</v>
      </c>
      <c r="K606" s="174" t="s">
        <v>737</v>
      </c>
      <c r="L606" s="174" t="s">
        <v>1041</v>
      </c>
      <c r="M606" s="174" t="s">
        <v>1201</v>
      </c>
      <c r="N606" s="174" t="s">
        <v>485</v>
      </c>
      <c r="O606" s="174" t="s">
        <v>1821</v>
      </c>
      <c r="P606" s="174" t="s">
        <v>1915</v>
      </c>
      <c r="AF606" s="174" t="s">
        <v>2670</v>
      </c>
      <c r="AG606" s="174" t="s">
        <v>2671</v>
      </c>
      <c r="AH606" s="174" t="s">
        <v>2667</v>
      </c>
      <c r="AI606" s="174" t="s">
        <v>2668</v>
      </c>
      <c r="AJ606" s="176" t="s">
        <v>2672</v>
      </c>
    </row>
    <row r="607" spans="1:36" ht="315">
      <c r="A607" s="174" t="s">
        <v>433</v>
      </c>
      <c r="B607" s="174" t="s">
        <v>1916</v>
      </c>
      <c r="C607" s="174">
        <v>575604</v>
      </c>
      <c r="D607" s="174" t="s">
        <v>1768</v>
      </c>
      <c r="E607" s="174" t="s">
        <v>532</v>
      </c>
      <c r="F607" s="174" t="s">
        <v>532</v>
      </c>
      <c r="G607" s="174" t="s">
        <v>304</v>
      </c>
      <c r="H607" s="175">
        <v>45863.87222222222</v>
      </c>
      <c r="I607" s="174" t="s">
        <v>491</v>
      </c>
      <c r="J607" s="174" t="s">
        <v>475</v>
      </c>
      <c r="K607" s="174" t="s">
        <v>737</v>
      </c>
      <c r="L607" s="174" t="s">
        <v>648</v>
      </c>
      <c r="M607" s="174" t="s">
        <v>649</v>
      </c>
      <c r="N607" s="174" t="s">
        <v>738</v>
      </c>
      <c r="O607" s="174" t="s">
        <v>442</v>
      </c>
      <c r="P607" s="174" t="s">
        <v>1818</v>
      </c>
      <c r="Q607" s="174" t="s">
        <v>1625</v>
      </c>
      <c r="R607" s="174" t="s">
        <v>1058</v>
      </c>
      <c r="S607" s="174" t="s">
        <v>1833</v>
      </c>
      <c r="T607" s="174" t="s">
        <v>1726</v>
      </c>
      <c r="U607" s="174" t="s">
        <v>1826</v>
      </c>
      <c r="V607" s="174" t="s">
        <v>763</v>
      </c>
      <c r="W607" s="174" t="s">
        <v>1863</v>
      </c>
      <c r="AF607" s="174" t="s">
        <v>2670</v>
      </c>
      <c r="AG607" s="174" t="s">
        <v>2671</v>
      </c>
      <c r="AH607" s="174" t="s">
        <v>2667</v>
      </c>
      <c r="AI607" s="174" t="s">
        <v>2668</v>
      </c>
      <c r="AJ607" s="176" t="s">
        <v>2672</v>
      </c>
    </row>
    <row r="608" spans="1:36" ht="315">
      <c r="A608" s="174" t="s">
        <v>433</v>
      </c>
      <c r="B608" s="174" t="s">
        <v>1917</v>
      </c>
      <c r="C608" s="174">
        <v>574102</v>
      </c>
      <c r="D608" s="174" t="s">
        <v>1918</v>
      </c>
      <c r="E608" s="174" t="s">
        <v>508</v>
      </c>
      <c r="F608" s="174" t="s">
        <v>508</v>
      </c>
      <c r="G608" s="174" t="s">
        <v>304</v>
      </c>
      <c r="H608" s="175">
        <v>45861.585416666669</v>
      </c>
      <c r="I608" s="174" t="s">
        <v>482</v>
      </c>
      <c r="J608" s="174" t="s">
        <v>475</v>
      </c>
      <c r="K608" s="174" t="s">
        <v>737</v>
      </c>
      <c r="L608" s="174" t="s">
        <v>1041</v>
      </c>
      <c r="M608" s="174" t="s">
        <v>1201</v>
      </c>
      <c r="N608" s="174" t="s">
        <v>485</v>
      </c>
      <c r="O608" s="174" t="s">
        <v>1898</v>
      </c>
      <c r="P608" s="174" t="s">
        <v>1194</v>
      </c>
      <c r="AF608" s="174" t="s">
        <v>2670</v>
      </c>
      <c r="AG608" s="174" t="s">
        <v>2671</v>
      </c>
      <c r="AH608" s="174" t="s">
        <v>2667</v>
      </c>
      <c r="AI608" s="174" t="s">
        <v>2668</v>
      </c>
      <c r="AJ608" s="176" t="s">
        <v>2672</v>
      </c>
    </row>
    <row r="609" spans="1:36" ht="315">
      <c r="A609" s="174" t="s">
        <v>433</v>
      </c>
      <c r="B609" s="174" t="s">
        <v>1919</v>
      </c>
      <c r="C609" s="174">
        <v>573971</v>
      </c>
      <c r="D609" s="174" t="s">
        <v>1842</v>
      </c>
      <c r="E609" s="174" t="s">
        <v>481</v>
      </c>
      <c r="F609" s="174" t="s">
        <v>481</v>
      </c>
      <c r="G609" s="174" t="s">
        <v>304</v>
      </c>
      <c r="H609" s="175">
        <v>45861.544444444444</v>
      </c>
      <c r="I609" s="174" t="s">
        <v>453</v>
      </c>
      <c r="J609" s="174" t="s">
        <v>475</v>
      </c>
      <c r="K609" s="174" t="s">
        <v>917</v>
      </c>
      <c r="L609" s="174" t="s">
        <v>441</v>
      </c>
      <c r="M609" s="174" t="s">
        <v>442</v>
      </c>
      <c r="N609" s="174" t="s">
        <v>1920</v>
      </c>
      <c r="O609" s="174" t="s">
        <v>1870</v>
      </c>
      <c r="P609" s="174" t="s">
        <v>763</v>
      </c>
      <c r="Q609" s="174" t="s">
        <v>1921</v>
      </c>
      <c r="R609" s="174" t="s">
        <v>1887</v>
      </c>
      <c r="S609" s="174" t="s">
        <v>963</v>
      </c>
      <c r="AF609" s="174" t="s">
        <v>2670</v>
      </c>
      <c r="AG609" s="174" t="s">
        <v>2671</v>
      </c>
      <c r="AH609" s="174" t="s">
        <v>2667</v>
      </c>
      <c r="AI609" s="174" t="s">
        <v>2668</v>
      </c>
      <c r="AJ609" s="176" t="s">
        <v>2672</v>
      </c>
    </row>
    <row r="610" spans="1:36" ht="315">
      <c r="A610" s="174" t="s">
        <v>433</v>
      </c>
      <c r="B610" s="174" t="s">
        <v>1922</v>
      </c>
      <c r="C610" s="174">
        <v>573431</v>
      </c>
      <c r="D610" s="174" t="s">
        <v>1923</v>
      </c>
      <c r="E610" s="174" t="s">
        <v>436</v>
      </c>
      <c r="F610" s="174" t="s">
        <v>436</v>
      </c>
      <c r="G610" s="174" t="s">
        <v>304</v>
      </c>
      <c r="H610" s="175">
        <v>45860.713194444441</v>
      </c>
      <c r="I610" s="174" t="s">
        <v>437</v>
      </c>
      <c r="J610" s="174" t="s">
        <v>475</v>
      </c>
      <c r="K610" s="174" t="s">
        <v>440</v>
      </c>
      <c r="L610" s="174" t="s">
        <v>441</v>
      </c>
      <c r="M610" s="174" t="s">
        <v>442</v>
      </c>
      <c r="N610" s="174" t="s">
        <v>1920</v>
      </c>
      <c r="O610" s="174" t="s">
        <v>1870</v>
      </c>
      <c r="P610" s="174" t="s">
        <v>675</v>
      </c>
      <c r="Q610" s="174" t="s">
        <v>1193</v>
      </c>
      <c r="R610" s="174" t="s">
        <v>763</v>
      </c>
      <c r="S610" s="174" t="s">
        <v>1921</v>
      </c>
      <c r="T610" s="174" t="s">
        <v>1924</v>
      </c>
      <c r="U610" s="174" t="s">
        <v>963</v>
      </c>
      <c r="AF610" s="174" t="s">
        <v>2670</v>
      </c>
      <c r="AG610" s="174" t="s">
        <v>2671</v>
      </c>
      <c r="AH610" s="174" t="s">
        <v>2667</v>
      </c>
      <c r="AI610" s="174" t="s">
        <v>2668</v>
      </c>
      <c r="AJ610" s="176" t="s">
        <v>2672</v>
      </c>
    </row>
    <row r="611" spans="1:36" ht="315">
      <c r="A611" s="174" t="s">
        <v>433</v>
      </c>
      <c r="B611" s="174" t="s">
        <v>1925</v>
      </c>
      <c r="C611" s="174">
        <v>573252</v>
      </c>
      <c r="D611" s="174" t="s">
        <v>1926</v>
      </c>
      <c r="E611" s="174" t="s">
        <v>436</v>
      </c>
      <c r="F611" s="174" t="s">
        <v>436</v>
      </c>
      <c r="G611" s="174" t="s">
        <v>304</v>
      </c>
      <c r="H611" s="175">
        <v>45860.631249999999</v>
      </c>
      <c r="I611" s="174" t="s">
        <v>491</v>
      </c>
      <c r="J611" s="174" t="s">
        <v>475</v>
      </c>
      <c r="K611" s="174" t="s">
        <v>440</v>
      </c>
      <c r="L611" s="174" t="s">
        <v>441</v>
      </c>
      <c r="M611" s="174" t="s">
        <v>442</v>
      </c>
      <c r="N611" s="174" t="s">
        <v>1920</v>
      </c>
      <c r="O611" s="174" t="s">
        <v>1897</v>
      </c>
      <c r="P611" s="174" t="s">
        <v>931</v>
      </c>
      <c r="Q611" s="174" t="s">
        <v>932</v>
      </c>
      <c r="R611" s="174" t="s">
        <v>1921</v>
      </c>
      <c r="S611" s="174" t="s">
        <v>1927</v>
      </c>
      <c r="T611" s="174" t="s">
        <v>963</v>
      </c>
      <c r="AF611" s="174" t="s">
        <v>2670</v>
      </c>
      <c r="AG611" s="174" t="s">
        <v>2671</v>
      </c>
      <c r="AH611" s="174" t="s">
        <v>2667</v>
      </c>
      <c r="AI611" s="174" t="s">
        <v>2668</v>
      </c>
      <c r="AJ611" s="176" t="s">
        <v>2672</v>
      </c>
    </row>
    <row r="612" spans="1:36" ht="315">
      <c r="A612" s="174" t="s">
        <v>433</v>
      </c>
      <c r="B612" s="174" t="s">
        <v>1928</v>
      </c>
      <c r="C612" s="174">
        <v>573171</v>
      </c>
      <c r="D612" s="174" t="s">
        <v>1929</v>
      </c>
      <c r="E612" s="174" t="s">
        <v>1311</v>
      </c>
      <c r="F612" s="174" t="s">
        <v>467</v>
      </c>
      <c r="G612" s="174" t="s">
        <v>303</v>
      </c>
      <c r="H612" s="175">
        <v>45860.556944444441</v>
      </c>
      <c r="I612" s="174" t="s">
        <v>453</v>
      </c>
      <c r="J612" s="174" t="s">
        <v>475</v>
      </c>
      <c r="K612" s="174" t="s">
        <v>440</v>
      </c>
      <c r="L612" s="174" t="s">
        <v>441</v>
      </c>
      <c r="M612" s="174" t="s">
        <v>442</v>
      </c>
      <c r="N612" s="174" t="s">
        <v>1920</v>
      </c>
      <c r="O612" s="174" t="s">
        <v>1930</v>
      </c>
      <c r="P612" s="174" t="s">
        <v>1238</v>
      </c>
      <c r="Q612" s="174" t="s">
        <v>1921</v>
      </c>
      <c r="R612" s="174" t="s">
        <v>1931</v>
      </c>
      <c r="AF612" s="174" t="s">
        <v>2670</v>
      </c>
      <c r="AG612" s="174" t="s">
        <v>2671</v>
      </c>
      <c r="AH612" s="174" t="s">
        <v>2667</v>
      </c>
      <c r="AI612" s="174" t="s">
        <v>2668</v>
      </c>
      <c r="AJ612" s="176" t="s">
        <v>2672</v>
      </c>
    </row>
    <row r="613" spans="1:36" ht="315">
      <c r="A613" s="174" t="s">
        <v>433</v>
      </c>
      <c r="B613" s="174" t="s">
        <v>1932</v>
      </c>
      <c r="C613" s="174">
        <v>572990</v>
      </c>
      <c r="D613" s="174" t="s">
        <v>1933</v>
      </c>
      <c r="E613" s="174" t="s">
        <v>436</v>
      </c>
      <c r="F613" s="174" t="s">
        <v>436</v>
      </c>
      <c r="G613" s="174" t="s">
        <v>304</v>
      </c>
      <c r="H613" s="175">
        <v>45860.529861111114</v>
      </c>
      <c r="I613" s="174" t="s">
        <v>437</v>
      </c>
      <c r="J613" s="174" t="s">
        <v>475</v>
      </c>
      <c r="K613" s="174" t="s">
        <v>440</v>
      </c>
      <c r="L613" s="174" t="s">
        <v>441</v>
      </c>
      <c r="M613" s="174" t="s">
        <v>442</v>
      </c>
      <c r="N613" s="174" t="s">
        <v>1452</v>
      </c>
      <c r="O613" s="174" t="s">
        <v>1920</v>
      </c>
      <c r="P613" s="174" t="s">
        <v>1930</v>
      </c>
      <c r="Q613" s="174" t="s">
        <v>931</v>
      </c>
      <c r="R613" s="174" t="s">
        <v>932</v>
      </c>
      <c r="S613" s="174" t="s">
        <v>1921</v>
      </c>
      <c r="T613" s="174" t="s">
        <v>1927</v>
      </c>
      <c r="U613" s="174" t="s">
        <v>963</v>
      </c>
      <c r="AF613" s="174" t="s">
        <v>2670</v>
      </c>
      <c r="AG613" s="174" t="s">
        <v>2671</v>
      </c>
      <c r="AH613" s="174" t="s">
        <v>2667</v>
      </c>
      <c r="AI613" s="174" t="s">
        <v>2668</v>
      </c>
      <c r="AJ613" s="176" t="s">
        <v>2672</v>
      </c>
    </row>
    <row r="614" spans="1:36" ht="315">
      <c r="A614" s="174" t="s">
        <v>433</v>
      </c>
      <c r="B614" s="174" t="s">
        <v>1934</v>
      </c>
      <c r="C614" s="174">
        <v>572977</v>
      </c>
      <c r="D614" s="174" t="s">
        <v>1935</v>
      </c>
      <c r="E614" s="174" t="s">
        <v>559</v>
      </c>
      <c r="F614" s="174" t="s">
        <v>559</v>
      </c>
      <c r="G614" s="174" t="s">
        <v>304</v>
      </c>
      <c r="H614" s="175">
        <v>45860.511805555558</v>
      </c>
      <c r="I614" s="174" t="s">
        <v>482</v>
      </c>
      <c r="J614" s="174" t="s">
        <v>475</v>
      </c>
      <c r="K614" s="174" t="s">
        <v>726</v>
      </c>
      <c r="L614" s="174" t="s">
        <v>441</v>
      </c>
      <c r="M614" s="174" t="s">
        <v>1041</v>
      </c>
      <c r="N614" s="174" t="s">
        <v>442</v>
      </c>
      <c r="O614" s="174" t="s">
        <v>1920</v>
      </c>
      <c r="P614" s="174" t="s">
        <v>1706</v>
      </c>
      <c r="Q614" s="174" t="s">
        <v>1936</v>
      </c>
      <c r="R614" s="174" t="s">
        <v>460</v>
      </c>
      <c r="S614" s="174" t="s">
        <v>546</v>
      </c>
      <c r="T614" s="174" t="s">
        <v>763</v>
      </c>
      <c r="U614" s="174" t="s">
        <v>1921</v>
      </c>
      <c r="V614" s="174" t="s">
        <v>1937</v>
      </c>
      <c r="AF614" s="174" t="s">
        <v>2670</v>
      </c>
      <c r="AG614" s="174" t="s">
        <v>2671</v>
      </c>
      <c r="AH614" s="174" t="s">
        <v>2667</v>
      </c>
      <c r="AI614" s="174" t="s">
        <v>2668</v>
      </c>
      <c r="AJ614" s="176" t="s">
        <v>2672</v>
      </c>
    </row>
    <row r="615" spans="1:36" ht="315">
      <c r="A615" s="174" t="s">
        <v>433</v>
      </c>
      <c r="B615" s="174" t="s">
        <v>1938</v>
      </c>
      <c r="C615" s="174">
        <v>572580</v>
      </c>
      <c r="D615" s="174" t="s">
        <v>1859</v>
      </c>
      <c r="E615" s="174" t="s">
        <v>1511</v>
      </c>
      <c r="F615" s="174" t="s">
        <v>503</v>
      </c>
      <c r="G615" s="174" t="s">
        <v>303</v>
      </c>
      <c r="H615" s="175">
        <v>45859.956250000003</v>
      </c>
      <c r="I615" s="174" t="s">
        <v>453</v>
      </c>
      <c r="J615" s="174" t="s">
        <v>475</v>
      </c>
      <c r="K615" s="174" t="s">
        <v>440</v>
      </c>
      <c r="L615" s="174" t="s">
        <v>441</v>
      </c>
      <c r="M615" s="174" t="s">
        <v>1041</v>
      </c>
      <c r="N615" s="174" t="s">
        <v>442</v>
      </c>
      <c r="O615" s="174" t="s">
        <v>1920</v>
      </c>
      <c r="P615" s="174" t="s">
        <v>1676</v>
      </c>
      <c r="Q615" s="174" t="s">
        <v>1108</v>
      </c>
      <c r="R615" s="174" t="s">
        <v>687</v>
      </c>
      <c r="S615" s="174" t="s">
        <v>460</v>
      </c>
      <c r="T615" s="174" t="s">
        <v>1921</v>
      </c>
      <c r="U615" s="174" t="s">
        <v>1939</v>
      </c>
      <c r="AF615" s="174" t="s">
        <v>2670</v>
      </c>
      <c r="AG615" s="174" t="s">
        <v>2671</v>
      </c>
      <c r="AH615" s="174" t="s">
        <v>2667</v>
      </c>
      <c r="AI615" s="174" t="s">
        <v>2668</v>
      </c>
      <c r="AJ615" s="176" t="s">
        <v>2672</v>
      </c>
    </row>
    <row r="616" spans="1:36" ht="315">
      <c r="A616" s="174" t="s">
        <v>433</v>
      </c>
      <c r="B616" s="174" t="s">
        <v>1940</v>
      </c>
      <c r="C616" s="174">
        <v>572607</v>
      </c>
      <c r="D616" s="174" t="s">
        <v>1941</v>
      </c>
      <c r="E616" s="174" t="s">
        <v>496</v>
      </c>
      <c r="F616" s="174" t="s">
        <v>496</v>
      </c>
      <c r="G616" s="174" t="s">
        <v>304</v>
      </c>
      <c r="H616" s="175">
        <v>45859.75</v>
      </c>
      <c r="I616" s="174" t="s">
        <v>491</v>
      </c>
      <c r="J616" s="174" t="s">
        <v>678</v>
      </c>
      <c r="K616" s="174" t="s">
        <v>726</v>
      </c>
      <c r="L616" s="174" t="s">
        <v>441</v>
      </c>
      <c r="M616" s="174" t="s">
        <v>442</v>
      </c>
      <c r="N616" s="174" t="s">
        <v>1920</v>
      </c>
      <c r="O616" s="174" t="s">
        <v>1930</v>
      </c>
      <c r="P616" s="174" t="s">
        <v>931</v>
      </c>
      <c r="Q616" s="174" t="s">
        <v>932</v>
      </c>
      <c r="R616" s="174" t="s">
        <v>1349</v>
      </c>
      <c r="S616" s="174" t="s">
        <v>1921</v>
      </c>
      <c r="T616" s="174" t="s">
        <v>1942</v>
      </c>
      <c r="U616" s="174" t="s">
        <v>963</v>
      </c>
      <c r="AF616" s="174" t="s">
        <v>2670</v>
      </c>
      <c r="AG616" s="174" t="s">
        <v>2671</v>
      </c>
      <c r="AH616" s="174" t="s">
        <v>2667</v>
      </c>
      <c r="AI616" s="174" t="s">
        <v>2668</v>
      </c>
      <c r="AJ616" s="176" t="s">
        <v>2672</v>
      </c>
    </row>
    <row r="617" spans="1:36" ht="315">
      <c r="A617" s="174" t="s">
        <v>433</v>
      </c>
      <c r="B617" s="174" t="s">
        <v>1943</v>
      </c>
      <c r="C617" s="174">
        <v>572517</v>
      </c>
      <c r="D617" s="174" t="s">
        <v>568</v>
      </c>
      <c r="E617" s="174" t="s">
        <v>549</v>
      </c>
      <c r="F617" s="174" t="s">
        <v>549</v>
      </c>
      <c r="G617" s="174" t="s">
        <v>304</v>
      </c>
      <c r="H617" s="175">
        <v>45859.545138888891</v>
      </c>
      <c r="I617" s="174" t="s">
        <v>482</v>
      </c>
      <c r="J617" s="174" t="s">
        <v>475</v>
      </c>
      <c r="K617" s="174" t="s">
        <v>440</v>
      </c>
      <c r="L617" s="174" t="s">
        <v>441</v>
      </c>
      <c r="M617" s="174" t="s">
        <v>1041</v>
      </c>
      <c r="N617" s="174" t="s">
        <v>442</v>
      </c>
      <c r="O617" s="174" t="s">
        <v>1452</v>
      </c>
      <c r="P617" s="174" t="s">
        <v>1920</v>
      </c>
      <c r="Q617" s="174" t="s">
        <v>1870</v>
      </c>
      <c r="R617" s="174" t="s">
        <v>1821</v>
      </c>
      <c r="S617" s="174" t="s">
        <v>931</v>
      </c>
      <c r="T617" s="174" t="s">
        <v>932</v>
      </c>
      <c r="U617" s="174" t="s">
        <v>1921</v>
      </c>
      <c r="V617" s="174" t="s">
        <v>1944</v>
      </c>
      <c r="AF617" s="174" t="s">
        <v>2670</v>
      </c>
      <c r="AG617" s="174" t="s">
        <v>2671</v>
      </c>
      <c r="AH617" s="174" t="s">
        <v>2667</v>
      </c>
      <c r="AI617" s="174" t="s">
        <v>2668</v>
      </c>
      <c r="AJ617" s="176" t="s">
        <v>2672</v>
      </c>
    </row>
    <row r="618" spans="1:36" ht="315">
      <c r="A618" s="174" t="s">
        <v>433</v>
      </c>
      <c r="B618" s="174" t="s">
        <v>1945</v>
      </c>
      <c r="C618" s="174">
        <v>572025</v>
      </c>
      <c r="D618" s="174" t="s">
        <v>1946</v>
      </c>
      <c r="E618" s="174" t="s">
        <v>496</v>
      </c>
      <c r="F618" s="174" t="s">
        <v>496</v>
      </c>
      <c r="G618" s="174" t="s">
        <v>304</v>
      </c>
      <c r="H618" s="175">
        <v>45856.771527777775</v>
      </c>
      <c r="I618" s="174" t="s">
        <v>482</v>
      </c>
      <c r="J618" s="174" t="s">
        <v>475</v>
      </c>
      <c r="K618" s="174" t="s">
        <v>440</v>
      </c>
      <c r="L618" s="174" t="s">
        <v>441</v>
      </c>
      <c r="M618" s="174" t="s">
        <v>1041</v>
      </c>
      <c r="N618" s="174" t="s">
        <v>442</v>
      </c>
      <c r="O618" s="174" t="s">
        <v>1452</v>
      </c>
      <c r="P618" s="174" t="s">
        <v>1920</v>
      </c>
      <c r="Q618" s="174" t="s">
        <v>1930</v>
      </c>
      <c r="R618" s="174" t="s">
        <v>763</v>
      </c>
      <c r="S618" s="174" t="s">
        <v>1921</v>
      </c>
      <c r="T618" s="174" t="s">
        <v>1947</v>
      </c>
      <c r="U618" s="174" t="s">
        <v>963</v>
      </c>
      <c r="AF618" s="174" t="s">
        <v>2670</v>
      </c>
      <c r="AG618" s="174" t="s">
        <v>2671</v>
      </c>
      <c r="AH618" s="174" t="s">
        <v>2667</v>
      </c>
      <c r="AI618" s="174" t="s">
        <v>2668</v>
      </c>
      <c r="AJ618" s="176" t="s">
        <v>2672</v>
      </c>
    </row>
    <row r="619" spans="1:36" ht="315">
      <c r="A619" s="174" t="s">
        <v>433</v>
      </c>
      <c r="B619" s="174" t="s">
        <v>1948</v>
      </c>
      <c r="C619" s="174">
        <v>572023</v>
      </c>
      <c r="D619" s="174" t="s">
        <v>1949</v>
      </c>
      <c r="E619" s="174" t="s">
        <v>1440</v>
      </c>
      <c r="F619" s="174" t="s">
        <v>481</v>
      </c>
      <c r="G619" s="174" t="s">
        <v>299</v>
      </c>
      <c r="H619" s="175">
        <v>45856.745833333334</v>
      </c>
      <c r="I619" s="174" t="s">
        <v>453</v>
      </c>
      <c r="J619" s="174" t="s">
        <v>475</v>
      </c>
      <c r="K619" s="174" t="s">
        <v>440</v>
      </c>
      <c r="L619" s="174" t="s">
        <v>441</v>
      </c>
      <c r="M619" s="174" t="s">
        <v>442</v>
      </c>
      <c r="N619" s="174" t="s">
        <v>1452</v>
      </c>
      <c r="O619" s="174" t="s">
        <v>1920</v>
      </c>
      <c r="P619" s="174" t="s">
        <v>1930</v>
      </c>
      <c r="Q619" s="174" t="s">
        <v>763</v>
      </c>
      <c r="R619" s="174" t="s">
        <v>1921</v>
      </c>
      <c r="S619" s="174" t="s">
        <v>1950</v>
      </c>
      <c r="T619" s="174" t="s">
        <v>963</v>
      </c>
      <c r="AF619" s="174" t="s">
        <v>2670</v>
      </c>
      <c r="AG619" s="174" t="s">
        <v>2671</v>
      </c>
      <c r="AH619" s="174" t="s">
        <v>2667</v>
      </c>
      <c r="AI619" s="174" t="s">
        <v>2668</v>
      </c>
      <c r="AJ619" s="176" t="s">
        <v>2672</v>
      </c>
    </row>
    <row r="620" spans="1:36" ht="315">
      <c r="A620" s="174" t="s">
        <v>433</v>
      </c>
      <c r="B620" s="174" t="s">
        <v>1951</v>
      </c>
      <c r="C620" s="174">
        <v>572018</v>
      </c>
      <c r="D620" s="174" t="s">
        <v>1830</v>
      </c>
      <c r="E620" s="174" t="s">
        <v>525</v>
      </c>
      <c r="F620" s="174" t="s">
        <v>525</v>
      </c>
      <c r="G620" s="174" t="s">
        <v>304</v>
      </c>
      <c r="H620" s="175">
        <v>45856.709027777775</v>
      </c>
      <c r="I620" s="174" t="s">
        <v>453</v>
      </c>
      <c r="J620" s="174" t="s">
        <v>678</v>
      </c>
      <c r="K620" s="174" t="s">
        <v>440</v>
      </c>
      <c r="L620" s="174" t="s">
        <v>441</v>
      </c>
      <c r="M620" s="174" t="s">
        <v>442</v>
      </c>
      <c r="N620" s="174" t="s">
        <v>1920</v>
      </c>
      <c r="O620" s="174" t="s">
        <v>1706</v>
      </c>
      <c r="P620" s="174" t="s">
        <v>1663</v>
      </c>
      <c r="Q620" s="174" t="s">
        <v>1010</v>
      </c>
      <c r="R620" s="174" t="s">
        <v>1193</v>
      </c>
      <c r="S620" s="174" t="s">
        <v>931</v>
      </c>
      <c r="T620" s="174" t="s">
        <v>932</v>
      </c>
      <c r="U620" s="174" t="s">
        <v>1921</v>
      </c>
      <c r="AF620" s="174" t="s">
        <v>2670</v>
      </c>
      <c r="AG620" s="174" t="s">
        <v>2671</v>
      </c>
      <c r="AH620" s="174" t="s">
        <v>2667</v>
      </c>
      <c r="AI620" s="174" t="s">
        <v>2668</v>
      </c>
      <c r="AJ620" s="176" t="s">
        <v>2672</v>
      </c>
    </row>
    <row r="621" spans="1:36" ht="315">
      <c r="A621" s="174" t="s">
        <v>433</v>
      </c>
      <c r="B621" s="174" t="s">
        <v>1952</v>
      </c>
      <c r="C621" s="174">
        <v>571251</v>
      </c>
      <c r="D621" s="174" t="s">
        <v>1953</v>
      </c>
      <c r="E621" s="174" t="s">
        <v>508</v>
      </c>
      <c r="F621" s="174" t="s">
        <v>508</v>
      </c>
      <c r="G621" s="174" t="s">
        <v>304</v>
      </c>
      <c r="H621" s="175">
        <v>45855.77847222222</v>
      </c>
      <c r="I621" s="174" t="s">
        <v>482</v>
      </c>
      <c r="J621" s="174" t="s">
        <v>475</v>
      </c>
      <c r="K621" s="174" t="s">
        <v>908</v>
      </c>
      <c r="L621" s="174" t="s">
        <v>441</v>
      </c>
      <c r="M621" s="174" t="s">
        <v>442</v>
      </c>
      <c r="N621" s="174" t="s">
        <v>1452</v>
      </c>
      <c r="O621" s="174" t="s">
        <v>1920</v>
      </c>
      <c r="P621" s="174" t="s">
        <v>1769</v>
      </c>
      <c r="Q621" s="174" t="s">
        <v>931</v>
      </c>
      <c r="R621" s="174" t="s">
        <v>932</v>
      </c>
      <c r="S621" s="174" t="s">
        <v>1921</v>
      </c>
      <c r="T621" s="174" t="s">
        <v>1954</v>
      </c>
      <c r="U621" s="174" t="s">
        <v>963</v>
      </c>
      <c r="AF621" s="174" t="s">
        <v>2670</v>
      </c>
      <c r="AG621" s="174" t="s">
        <v>2671</v>
      </c>
      <c r="AH621" s="174" t="s">
        <v>2667</v>
      </c>
      <c r="AI621" s="174" t="s">
        <v>2668</v>
      </c>
      <c r="AJ621" s="176" t="s">
        <v>2672</v>
      </c>
    </row>
    <row r="622" spans="1:36" ht="315">
      <c r="A622" s="174" t="s">
        <v>433</v>
      </c>
      <c r="B622" s="174" t="s">
        <v>1955</v>
      </c>
      <c r="C622" s="174">
        <v>571032</v>
      </c>
      <c r="D622" s="174" t="s">
        <v>1956</v>
      </c>
      <c r="E622" s="174" t="s">
        <v>559</v>
      </c>
      <c r="F622" s="174" t="s">
        <v>559</v>
      </c>
      <c r="G622" s="174" t="s">
        <v>304</v>
      </c>
      <c r="H622" s="175">
        <v>45855.540277777778</v>
      </c>
      <c r="I622" s="174" t="s">
        <v>482</v>
      </c>
      <c r="J622" s="174" t="s">
        <v>475</v>
      </c>
      <c r="K622" s="174" t="s">
        <v>726</v>
      </c>
      <c r="L622" s="174" t="s">
        <v>1957</v>
      </c>
      <c r="M622" s="174" t="s">
        <v>441</v>
      </c>
      <c r="N622" s="174" t="s">
        <v>442</v>
      </c>
      <c r="O622" s="174" t="s">
        <v>1452</v>
      </c>
      <c r="P622" s="174" t="s">
        <v>1920</v>
      </c>
      <c r="Q622" s="174" t="s">
        <v>1930</v>
      </c>
      <c r="R622" s="174" t="s">
        <v>763</v>
      </c>
      <c r="S622" s="174" t="s">
        <v>1921</v>
      </c>
      <c r="T622" s="174" t="s">
        <v>1958</v>
      </c>
      <c r="AF622" s="174" t="s">
        <v>2670</v>
      </c>
      <c r="AG622" s="174" t="s">
        <v>2671</v>
      </c>
      <c r="AH622" s="174" t="s">
        <v>2667</v>
      </c>
      <c r="AI622" s="174" t="s">
        <v>2668</v>
      </c>
      <c r="AJ622" s="176" t="s">
        <v>2672</v>
      </c>
    </row>
    <row r="623" spans="1:36" ht="315">
      <c r="A623" s="174" t="s">
        <v>433</v>
      </c>
      <c r="B623" s="174" t="s">
        <v>1959</v>
      </c>
      <c r="C623" s="174">
        <v>570359</v>
      </c>
      <c r="D623" s="174" t="s">
        <v>1844</v>
      </c>
      <c r="E623" s="174" t="s">
        <v>467</v>
      </c>
      <c r="F623" s="174" t="s">
        <v>467</v>
      </c>
      <c r="G623" s="174" t="s">
        <v>304</v>
      </c>
      <c r="H623" s="175">
        <v>45854.839583333334</v>
      </c>
      <c r="I623" s="174" t="s">
        <v>453</v>
      </c>
      <c r="J623" s="174" t="s">
        <v>475</v>
      </c>
      <c r="K623" s="174" t="s">
        <v>440</v>
      </c>
      <c r="L623" s="174" t="s">
        <v>441</v>
      </c>
      <c r="M623" s="174" t="s">
        <v>442</v>
      </c>
      <c r="N623" s="174" t="s">
        <v>1793</v>
      </c>
      <c r="O623" s="174" t="s">
        <v>1960</v>
      </c>
      <c r="P623" s="174" t="s">
        <v>1725</v>
      </c>
      <c r="Q623" s="174" t="s">
        <v>1010</v>
      </c>
      <c r="R623" s="174" t="s">
        <v>1726</v>
      </c>
      <c r="S623" s="174" t="s">
        <v>931</v>
      </c>
      <c r="T623" s="174" t="s">
        <v>932</v>
      </c>
      <c r="U623" s="174" t="s">
        <v>1921</v>
      </c>
      <c r="V623" s="174" t="s">
        <v>1912</v>
      </c>
      <c r="AF623" s="174" t="s">
        <v>2670</v>
      </c>
      <c r="AG623" s="174" t="s">
        <v>2671</v>
      </c>
      <c r="AH623" s="174" t="s">
        <v>2667</v>
      </c>
      <c r="AI623" s="174" t="s">
        <v>2668</v>
      </c>
      <c r="AJ623" s="176" t="s">
        <v>2672</v>
      </c>
    </row>
    <row r="624" spans="1:36" ht="315">
      <c r="A624" s="174" t="s">
        <v>433</v>
      </c>
      <c r="B624" s="174" t="s">
        <v>1961</v>
      </c>
      <c r="C624" s="174">
        <v>570465</v>
      </c>
      <c r="D624" s="174" t="s">
        <v>1854</v>
      </c>
      <c r="E624" s="174" t="s">
        <v>1440</v>
      </c>
      <c r="F624" s="174" t="s">
        <v>532</v>
      </c>
      <c r="G624" s="174" t="s">
        <v>303</v>
      </c>
      <c r="H624" s="175">
        <v>45854.786805555559</v>
      </c>
      <c r="I624" s="174" t="s">
        <v>482</v>
      </c>
      <c r="J624" s="174" t="s">
        <v>475</v>
      </c>
      <c r="K624" s="174" t="s">
        <v>440</v>
      </c>
      <c r="L624" s="174" t="s">
        <v>441</v>
      </c>
      <c r="M624" s="174" t="s">
        <v>1041</v>
      </c>
      <c r="N624" s="174" t="s">
        <v>442</v>
      </c>
      <c r="O624" s="174" t="s">
        <v>1452</v>
      </c>
      <c r="P624" s="174" t="s">
        <v>1960</v>
      </c>
      <c r="Q624" s="174" t="s">
        <v>1870</v>
      </c>
      <c r="R624" s="174" t="s">
        <v>1207</v>
      </c>
      <c r="S624" s="174" t="s">
        <v>1921</v>
      </c>
      <c r="T624" s="174" t="s">
        <v>1878</v>
      </c>
      <c r="AF624" s="174" t="s">
        <v>2670</v>
      </c>
      <c r="AG624" s="174" t="s">
        <v>2671</v>
      </c>
      <c r="AH624" s="174" t="s">
        <v>2667</v>
      </c>
      <c r="AI624" s="174" t="s">
        <v>2668</v>
      </c>
      <c r="AJ624" s="176" t="s">
        <v>2672</v>
      </c>
    </row>
    <row r="625" spans="1:36" ht="315">
      <c r="A625" s="174" t="s">
        <v>433</v>
      </c>
      <c r="B625" s="174" t="s">
        <v>1962</v>
      </c>
      <c r="C625" s="174">
        <v>570291</v>
      </c>
      <c r="D625" s="174" t="s">
        <v>1963</v>
      </c>
      <c r="E625" s="174" t="s">
        <v>519</v>
      </c>
      <c r="F625" s="174" t="s">
        <v>519</v>
      </c>
      <c r="G625" s="174" t="s">
        <v>304</v>
      </c>
      <c r="H625" s="175">
        <v>45854.59652777778</v>
      </c>
      <c r="I625" s="174" t="s">
        <v>453</v>
      </c>
      <c r="J625" s="174" t="s">
        <v>475</v>
      </c>
      <c r="K625" s="174" t="s">
        <v>440</v>
      </c>
      <c r="L625" s="174" t="s">
        <v>441</v>
      </c>
      <c r="M625" s="174" t="s">
        <v>442</v>
      </c>
      <c r="N625" s="174" t="s">
        <v>1452</v>
      </c>
      <c r="O625" s="174" t="s">
        <v>1960</v>
      </c>
      <c r="P625" s="174" t="s">
        <v>1964</v>
      </c>
      <c r="Q625" s="174" t="s">
        <v>1965</v>
      </c>
      <c r="R625" s="174" t="s">
        <v>931</v>
      </c>
      <c r="S625" s="174" t="s">
        <v>932</v>
      </c>
      <c r="T625" s="174" t="s">
        <v>1921</v>
      </c>
      <c r="U625" s="174" t="s">
        <v>1966</v>
      </c>
      <c r="AF625" s="174" t="s">
        <v>2670</v>
      </c>
      <c r="AG625" s="174" t="s">
        <v>2671</v>
      </c>
      <c r="AH625" s="174" t="s">
        <v>2667</v>
      </c>
      <c r="AI625" s="174" t="s">
        <v>2668</v>
      </c>
      <c r="AJ625" s="176" t="s">
        <v>2672</v>
      </c>
    </row>
    <row r="626" spans="1:36" ht="315">
      <c r="A626" s="174" t="s">
        <v>433</v>
      </c>
      <c r="B626" s="174" t="s">
        <v>1967</v>
      </c>
      <c r="C626" s="174">
        <v>569802</v>
      </c>
      <c r="D626" s="174" t="s">
        <v>1968</v>
      </c>
      <c r="E626" s="174" t="s">
        <v>559</v>
      </c>
      <c r="F626" s="174" t="s">
        <v>559</v>
      </c>
      <c r="G626" s="174" t="s">
        <v>304</v>
      </c>
      <c r="H626" s="175">
        <v>45853.647222222222</v>
      </c>
      <c r="I626" s="174" t="s">
        <v>453</v>
      </c>
      <c r="J626" s="174" t="s">
        <v>475</v>
      </c>
      <c r="K626" s="174" t="s">
        <v>440</v>
      </c>
      <c r="L626" s="174" t="s">
        <v>441</v>
      </c>
      <c r="M626" s="174" t="s">
        <v>442</v>
      </c>
      <c r="N626" s="174" t="s">
        <v>1960</v>
      </c>
      <c r="O626" s="174" t="s">
        <v>1676</v>
      </c>
      <c r="P626" s="174" t="s">
        <v>1625</v>
      </c>
      <c r="Q626" s="174" t="s">
        <v>763</v>
      </c>
      <c r="R626" s="174" t="s">
        <v>1921</v>
      </c>
      <c r="S626" s="174" t="s">
        <v>1969</v>
      </c>
      <c r="AF626" s="174" t="s">
        <v>2670</v>
      </c>
      <c r="AG626" s="174" t="s">
        <v>2671</v>
      </c>
      <c r="AH626" s="174" t="s">
        <v>2667</v>
      </c>
      <c r="AI626" s="174" t="s">
        <v>2668</v>
      </c>
      <c r="AJ626" s="176" t="s">
        <v>2672</v>
      </c>
    </row>
    <row r="627" spans="1:36" ht="315">
      <c r="A627" s="174" t="s">
        <v>433</v>
      </c>
      <c r="B627" s="174" t="s">
        <v>1970</v>
      </c>
      <c r="C627" s="174">
        <v>569187</v>
      </c>
      <c r="D627" s="174" t="s">
        <v>1971</v>
      </c>
      <c r="E627" s="174" t="s">
        <v>525</v>
      </c>
      <c r="F627" s="174" t="s">
        <v>525</v>
      </c>
      <c r="G627" s="174" t="s">
        <v>304</v>
      </c>
      <c r="H627" s="175">
        <v>45852.8125</v>
      </c>
      <c r="I627" s="174" t="s">
        <v>437</v>
      </c>
      <c r="J627" s="174" t="s">
        <v>475</v>
      </c>
      <c r="K627" s="174" t="s">
        <v>726</v>
      </c>
      <c r="L627" s="174" t="s">
        <v>441</v>
      </c>
      <c r="M627" s="174" t="s">
        <v>442</v>
      </c>
      <c r="N627" s="174" t="s">
        <v>1960</v>
      </c>
      <c r="O627" s="174" t="s">
        <v>1964</v>
      </c>
      <c r="P627" s="174" t="s">
        <v>931</v>
      </c>
      <c r="Q627" s="174" t="s">
        <v>932</v>
      </c>
      <c r="R627" s="174" t="s">
        <v>1921</v>
      </c>
      <c r="S627" s="174" t="s">
        <v>1972</v>
      </c>
      <c r="AF627" s="174" t="s">
        <v>2670</v>
      </c>
      <c r="AG627" s="174" t="s">
        <v>2671</v>
      </c>
      <c r="AH627" s="174" t="s">
        <v>2667</v>
      </c>
      <c r="AI627" s="174" t="s">
        <v>2668</v>
      </c>
      <c r="AJ627" s="176" t="s">
        <v>2672</v>
      </c>
    </row>
    <row r="628" spans="1:36" ht="315">
      <c r="A628" s="174" t="s">
        <v>433</v>
      </c>
      <c r="B628" s="174" t="s">
        <v>1973</v>
      </c>
      <c r="C628" s="174">
        <v>568588</v>
      </c>
      <c r="D628" s="174" t="s">
        <v>1905</v>
      </c>
      <c r="E628" s="174" t="s">
        <v>1311</v>
      </c>
      <c r="F628" s="174" t="s">
        <v>549</v>
      </c>
      <c r="G628" s="174" t="s">
        <v>303</v>
      </c>
      <c r="H628" s="175">
        <v>45849.888194444444</v>
      </c>
      <c r="I628" s="174" t="s">
        <v>482</v>
      </c>
      <c r="J628" s="174" t="s">
        <v>475</v>
      </c>
      <c r="K628" s="174" t="s">
        <v>439</v>
      </c>
      <c r="L628" s="174" t="s">
        <v>440</v>
      </c>
      <c r="M628" s="174" t="s">
        <v>1275</v>
      </c>
      <c r="N628" s="174" t="s">
        <v>441</v>
      </c>
      <c r="O628" s="174" t="s">
        <v>442</v>
      </c>
      <c r="P628" s="174" t="s">
        <v>1960</v>
      </c>
      <c r="Q628" s="174" t="s">
        <v>1666</v>
      </c>
      <c r="R628" s="174" t="s">
        <v>1625</v>
      </c>
      <c r="S628" s="174" t="s">
        <v>1219</v>
      </c>
      <c r="T628" s="174" t="s">
        <v>510</v>
      </c>
      <c r="U628" s="174" t="s">
        <v>460</v>
      </c>
      <c r="V628" s="174" t="s">
        <v>931</v>
      </c>
      <c r="W628" s="174" t="s">
        <v>1651</v>
      </c>
      <c r="X628" s="174" t="s">
        <v>1221</v>
      </c>
      <c r="Y628" s="174" t="s">
        <v>1222</v>
      </c>
      <c r="Z628" s="174" t="s">
        <v>1921</v>
      </c>
      <c r="AA628" s="174" t="s">
        <v>1974</v>
      </c>
      <c r="AF628" s="174" t="s">
        <v>2670</v>
      </c>
      <c r="AG628" s="174" t="s">
        <v>2671</v>
      </c>
      <c r="AH628" s="174" t="s">
        <v>2667</v>
      </c>
      <c r="AI628" s="174" t="s">
        <v>2668</v>
      </c>
      <c r="AJ628" s="176" t="s">
        <v>2672</v>
      </c>
    </row>
    <row r="629" spans="1:36" ht="315">
      <c r="A629" s="174" t="s">
        <v>433</v>
      </c>
      <c r="B629" s="174" t="s">
        <v>1975</v>
      </c>
      <c r="C629" s="174">
        <v>568587</v>
      </c>
      <c r="D629" s="174" t="s">
        <v>1976</v>
      </c>
      <c r="E629" s="174" t="s">
        <v>1440</v>
      </c>
      <c r="F629" s="174" t="s">
        <v>549</v>
      </c>
      <c r="G629" s="174" t="s">
        <v>298</v>
      </c>
      <c r="H629" s="175">
        <v>45849.864583333336</v>
      </c>
      <c r="I629" s="174" t="s">
        <v>482</v>
      </c>
      <c r="J629" s="174" t="s">
        <v>475</v>
      </c>
      <c r="K629" s="174" t="s">
        <v>440</v>
      </c>
      <c r="L629" s="174" t="s">
        <v>441</v>
      </c>
      <c r="M629" s="174" t="s">
        <v>1041</v>
      </c>
      <c r="N629" s="174" t="s">
        <v>442</v>
      </c>
      <c r="O629" s="174" t="s">
        <v>1452</v>
      </c>
      <c r="P629" s="174" t="s">
        <v>1960</v>
      </c>
      <c r="Q629" s="174" t="s">
        <v>1666</v>
      </c>
      <c r="R629" s="174" t="s">
        <v>1921</v>
      </c>
      <c r="AF629" s="174" t="s">
        <v>2670</v>
      </c>
      <c r="AG629" s="174" t="s">
        <v>2671</v>
      </c>
      <c r="AH629" s="174" t="s">
        <v>2667</v>
      </c>
      <c r="AI629" s="174" t="s">
        <v>2668</v>
      </c>
      <c r="AJ629" s="176" t="s">
        <v>2672</v>
      </c>
    </row>
    <row r="630" spans="1:36" ht="315">
      <c r="A630" s="174" t="s">
        <v>433</v>
      </c>
      <c r="B630" s="174" t="s">
        <v>1977</v>
      </c>
      <c r="C630" s="174">
        <v>568466</v>
      </c>
      <c r="D630" s="174" t="s">
        <v>1978</v>
      </c>
      <c r="E630" s="174" t="s">
        <v>1577</v>
      </c>
      <c r="F630" s="174" t="s">
        <v>532</v>
      </c>
      <c r="G630" s="174" t="s">
        <v>303</v>
      </c>
      <c r="H630" s="175">
        <v>45849.62222222222</v>
      </c>
      <c r="I630" s="174" t="s">
        <v>453</v>
      </c>
      <c r="J630" s="174" t="s">
        <v>475</v>
      </c>
      <c r="K630" s="174" t="s">
        <v>440</v>
      </c>
      <c r="L630" s="174" t="s">
        <v>441</v>
      </c>
      <c r="M630" s="174" t="s">
        <v>1041</v>
      </c>
      <c r="N630" s="174" t="s">
        <v>442</v>
      </c>
      <c r="O630" s="174" t="s">
        <v>1960</v>
      </c>
      <c r="P630" s="174" t="s">
        <v>1964</v>
      </c>
      <c r="Q630" s="174" t="s">
        <v>1207</v>
      </c>
      <c r="R630" s="174" t="s">
        <v>1921</v>
      </c>
      <c r="S630" s="174" t="s">
        <v>1979</v>
      </c>
      <c r="AF630" s="174" t="s">
        <v>2670</v>
      </c>
      <c r="AG630" s="174" t="s">
        <v>2671</v>
      </c>
      <c r="AH630" s="174" t="s">
        <v>2667</v>
      </c>
      <c r="AI630" s="174" t="s">
        <v>2668</v>
      </c>
      <c r="AJ630" s="176" t="s">
        <v>2672</v>
      </c>
    </row>
    <row r="631" spans="1:36" ht="315">
      <c r="A631" s="174" t="s">
        <v>433</v>
      </c>
      <c r="B631" s="174" t="s">
        <v>1980</v>
      </c>
      <c r="C631" s="174">
        <v>568016</v>
      </c>
      <c r="D631" s="174" t="s">
        <v>1861</v>
      </c>
      <c r="E631" s="174" t="s">
        <v>1703</v>
      </c>
      <c r="F631" s="174" t="s">
        <v>503</v>
      </c>
      <c r="G631" s="174" t="s">
        <v>298</v>
      </c>
      <c r="H631" s="175">
        <v>45848.848611111112</v>
      </c>
      <c r="I631" s="174" t="s">
        <v>482</v>
      </c>
      <c r="J631" s="174" t="s">
        <v>475</v>
      </c>
      <c r="K631" s="174" t="s">
        <v>440</v>
      </c>
      <c r="L631" s="174" t="s">
        <v>441</v>
      </c>
      <c r="M631" s="174" t="s">
        <v>442</v>
      </c>
      <c r="N631" s="174" t="s">
        <v>1981</v>
      </c>
      <c r="O631" s="174" t="s">
        <v>1666</v>
      </c>
      <c r="P631" s="174" t="s">
        <v>1921</v>
      </c>
      <c r="AF631" s="174" t="s">
        <v>2670</v>
      </c>
      <c r="AG631" s="174" t="s">
        <v>2671</v>
      </c>
      <c r="AH631" s="174" t="s">
        <v>2667</v>
      </c>
      <c r="AI631" s="174" t="s">
        <v>2668</v>
      </c>
      <c r="AJ631" s="176" t="s">
        <v>2672</v>
      </c>
    </row>
    <row r="632" spans="1:36" ht="315">
      <c r="A632" s="174" t="s">
        <v>433</v>
      </c>
      <c r="B632" s="174" t="s">
        <v>1982</v>
      </c>
      <c r="C632" s="174">
        <v>568015</v>
      </c>
      <c r="D632" s="174" t="s">
        <v>1983</v>
      </c>
      <c r="E632" s="174" t="s">
        <v>525</v>
      </c>
      <c r="F632" s="174" t="s">
        <v>525</v>
      </c>
      <c r="G632" s="174" t="s">
        <v>304</v>
      </c>
      <c r="H632" s="175">
        <v>45848.822222222225</v>
      </c>
      <c r="I632" s="174" t="s">
        <v>491</v>
      </c>
      <c r="J632" s="174" t="s">
        <v>475</v>
      </c>
      <c r="K632" s="174" t="s">
        <v>726</v>
      </c>
      <c r="L632" s="174" t="s">
        <v>441</v>
      </c>
      <c r="M632" s="174" t="s">
        <v>442</v>
      </c>
      <c r="N632" s="174" t="s">
        <v>1452</v>
      </c>
      <c r="O632" s="174" t="s">
        <v>1960</v>
      </c>
      <c r="P632" s="174" t="s">
        <v>1964</v>
      </c>
      <c r="Q632" s="174" t="s">
        <v>931</v>
      </c>
      <c r="R632" s="174" t="s">
        <v>932</v>
      </c>
      <c r="S632" s="174" t="s">
        <v>1921</v>
      </c>
      <c r="T632" s="174" t="s">
        <v>1737</v>
      </c>
      <c r="AF632" s="174" t="s">
        <v>2670</v>
      </c>
      <c r="AG632" s="174" t="s">
        <v>2671</v>
      </c>
      <c r="AH632" s="174" t="s">
        <v>2667</v>
      </c>
      <c r="AI632" s="174" t="s">
        <v>2668</v>
      </c>
      <c r="AJ632" s="176" t="s">
        <v>2672</v>
      </c>
    </row>
    <row r="633" spans="1:36" ht="315">
      <c r="A633" s="174" t="s">
        <v>433</v>
      </c>
      <c r="B633" s="174" t="s">
        <v>1984</v>
      </c>
      <c r="C633" s="174">
        <v>567652</v>
      </c>
      <c r="D633" s="174" t="s">
        <v>1985</v>
      </c>
      <c r="E633" s="174" t="s">
        <v>662</v>
      </c>
      <c r="F633" s="174" t="s">
        <v>662</v>
      </c>
      <c r="G633" s="174" t="s">
        <v>304</v>
      </c>
      <c r="H633" s="175">
        <v>45848.510416666664</v>
      </c>
      <c r="I633" s="174" t="s">
        <v>453</v>
      </c>
      <c r="J633" s="174" t="s">
        <v>475</v>
      </c>
      <c r="K633" s="174" t="s">
        <v>726</v>
      </c>
      <c r="L633" s="174" t="s">
        <v>441</v>
      </c>
      <c r="M633" s="174" t="s">
        <v>442</v>
      </c>
      <c r="N633" s="174" t="s">
        <v>1981</v>
      </c>
      <c r="O633" s="174" t="s">
        <v>1964</v>
      </c>
      <c r="P633" s="174" t="s">
        <v>1238</v>
      </c>
      <c r="Q633" s="174" t="s">
        <v>1986</v>
      </c>
      <c r="R633" s="174" t="s">
        <v>763</v>
      </c>
      <c r="S633" s="174" t="s">
        <v>1921</v>
      </c>
      <c r="T633" s="174" t="s">
        <v>963</v>
      </c>
      <c r="AF633" s="174" t="s">
        <v>2670</v>
      </c>
      <c r="AG633" s="174" t="s">
        <v>2671</v>
      </c>
      <c r="AH633" s="174" t="s">
        <v>2667</v>
      </c>
      <c r="AI633" s="174" t="s">
        <v>2668</v>
      </c>
      <c r="AJ633" s="176" t="s">
        <v>2672</v>
      </c>
    </row>
    <row r="634" spans="1:36" ht="315">
      <c r="A634" s="174" t="s">
        <v>433</v>
      </c>
      <c r="B634" s="174" t="s">
        <v>1987</v>
      </c>
      <c r="C634" s="174">
        <v>567315</v>
      </c>
      <c r="D634" s="174" t="s">
        <v>1988</v>
      </c>
      <c r="E634" s="174" t="s">
        <v>1128</v>
      </c>
      <c r="F634" s="174" t="s">
        <v>467</v>
      </c>
      <c r="G634" s="174" t="s">
        <v>303</v>
      </c>
      <c r="H634" s="175">
        <v>45847.798611111109</v>
      </c>
      <c r="I634" s="174" t="s">
        <v>453</v>
      </c>
      <c r="J634" s="174" t="s">
        <v>475</v>
      </c>
      <c r="K634" s="174" t="s">
        <v>440</v>
      </c>
      <c r="L634" s="174" t="s">
        <v>441</v>
      </c>
      <c r="M634" s="174" t="s">
        <v>1041</v>
      </c>
      <c r="N634" s="174" t="s">
        <v>442</v>
      </c>
      <c r="O634" s="174" t="s">
        <v>1452</v>
      </c>
      <c r="P634" s="174" t="s">
        <v>1981</v>
      </c>
      <c r="Q634" s="174" t="s">
        <v>1897</v>
      </c>
      <c r="R634" s="174" t="s">
        <v>1238</v>
      </c>
      <c r="S634" s="174" t="s">
        <v>1921</v>
      </c>
      <c r="T634" s="174" t="s">
        <v>529</v>
      </c>
      <c r="U634" s="174" t="s">
        <v>1989</v>
      </c>
      <c r="AF634" s="174" t="s">
        <v>2670</v>
      </c>
      <c r="AG634" s="174" t="s">
        <v>2671</v>
      </c>
      <c r="AH634" s="174" t="s">
        <v>2667</v>
      </c>
      <c r="AI634" s="174" t="s">
        <v>2668</v>
      </c>
      <c r="AJ634" s="176" t="s">
        <v>2672</v>
      </c>
    </row>
    <row r="635" spans="1:36" ht="315">
      <c r="A635" s="174" t="s">
        <v>433</v>
      </c>
      <c r="B635" s="174" t="s">
        <v>1990</v>
      </c>
      <c r="C635" s="174">
        <v>566749</v>
      </c>
      <c r="D635" s="174" t="s">
        <v>1825</v>
      </c>
      <c r="E635" s="174" t="s">
        <v>519</v>
      </c>
      <c r="F635" s="174" t="s">
        <v>519</v>
      </c>
      <c r="G635" s="174" t="s">
        <v>304</v>
      </c>
      <c r="H635" s="175">
        <v>45846.934027777781</v>
      </c>
      <c r="I635" s="174" t="s">
        <v>453</v>
      </c>
      <c r="J635" s="174" t="s">
        <v>475</v>
      </c>
      <c r="K635" s="174" t="s">
        <v>440</v>
      </c>
      <c r="L635" s="174" t="s">
        <v>1991</v>
      </c>
      <c r="M635" s="174" t="s">
        <v>441</v>
      </c>
      <c r="N635" s="174" t="s">
        <v>1041</v>
      </c>
      <c r="O635" s="174" t="s">
        <v>442</v>
      </c>
      <c r="P635" s="174" t="s">
        <v>1452</v>
      </c>
      <c r="Q635" s="174" t="s">
        <v>1981</v>
      </c>
      <c r="R635" s="174" t="s">
        <v>1870</v>
      </c>
      <c r="S635" s="174" t="s">
        <v>1238</v>
      </c>
      <c r="T635" s="174" t="s">
        <v>1821</v>
      </c>
      <c r="U635" s="174" t="s">
        <v>763</v>
      </c>
      <c r="V635" s="174" t="s">
        <v>1921</v>
      </c>
      <c r="W635" s="174" t="s">
        <v>1992</v>
      </c>
      <c r="X635" s="174" t="s">
        <v>963</v>
      </c>
      <c r="AF635" s="174" t="s">
        <v>2670</v>
      </c>
      <c r="AG635" s="174" t="s">
        <v>2671</v>
      </c>
      <c r="AH635" s="174" t="s">
        <v>2667</v>
      </c>
      <c r="AI635" s="174" t="s">
        <v>2668</v>
      </c>
      <c r="AJ635" s="176" t="s">
        <v>2672</v>
      </c>
    </row>
    <row r="636" spans="1:36" ht="315">
      <c r="A636" s="174" t="s">
        <v>433</v>
      </c>
      <c r="B636" s="174" t="s">
        <v>1993</v>
      </c>
      <c r="C636" s="174">
        <v>565772</v>
      </c>
      <c r="D636" s="174" t="s">
        <v>1873</v>
      </c>
      <c r="E636" s="174" t="s">
        <v>503</v>
      </c>
      <c r="F636" s="174" t="s">
        <v>503</v>
      </c>
      <c r="G636" s="174" t="s">
        <v>304</v>
      </c>
      <c r="H636" s="175">
        <v>45845.893055555556</v>
      </c>
      <c r="I636" s="174" t="s">
        <v>453</v>
      </c>
      <c r="J636" s="174" t="s">
        <v>475</v>
      </c>
      <c r="K636" s="174" t="s">
        <v>726</v>
      </c>
      <c r="L636" s="174" t="s">
        <v>441</v>
      </c>
      <c r="M636" s="174" t="s">
        <v>442</v>
      </c>
      <c r="N636" s="174" t="s">
        <v>1960</v>
      </c>
      <c r="O636" s="174" t="s">
        <v>1870</v>
      </c>
      <c r="P636" s="174" t="s">
        <v>763</v>
      </c>
      <c r="Q636" s="174" t="s">
        <v>1921</v>
      </c>
      <c r="AF636" s="174" t="s">
        <v>2670</v>
      </c>
      <c r="AG636" s="174" t="s">
        <v>2671</v>
      </c>
      <c r="AH636" s="174" t="s">
        <v>2667</v>
      </c>
      <c r="AI636" s="174" t="s">
        <v>2668</v>
      </c>
      <c r="AJ636" s="176" t="s">
        <v>2672</v>
      </c>
    </row>
    <row r="637" spans="1:36" ht="315">
      <c r="A637" s="174" t="s">
        <v>433</v>
      </c>
      <c r="B637" s="174" t="s">
        <v>1994</v>
      </c>
      <c r="C637" s="174">
        <v>565770</v>
      </c>
      <c r="D637" s="174" t="s">
        <v>1880</v>
      </c>
      <c r="E637" s="174" t="s">
        <v>1440</v>
      </c>
      <c r="F637" s="174" t="s">
        <v>436</v>
      </c>
      <c r="G637" s="174" t="s">
        <v>300</v>
      </c>
      <c r="H637" s="175">
        <v>45845.820833333331</v>
      </c>
      <c r="I637" s="174" t="s">
        <v>453</v>
      </c>
      <c r="J637" s="174" t="s">
        <v>475</v>
      </c>
      <c r="K637" s="174" t="s">
        <v>440</v>
      </c>
      <c r="L637" s="174" t="s">
        <v>441</v>
      </c>
      <c r="M637" s="174" t="s">
        <v>1041</v>
      </c>
      <c r="N637" s="174" t="s">
        <v>442</v>
      </c>
      <c r="O637" s="174" t="s">
        <v>1452</v>
      </c>
      <c r="P637" s="174" t="s">
        <v>1981</v>
      </c>
      <c r="Q637" s="174" t="s">
        <v>1897</v>
      </c>
      <c r="R637" s="174" t="s">
        <v>1921</v>
      </c>
      <c r="S637" s="174" t="s">
        <v>529</v>
      </c>
      <c r="T637" s="174" t="s">
        <v>1995</v>
      </c>
      <c r="AF637" s="174" t="s">
        <v>2670</v>
      </c>
      <c r="AG637" s="174" t="s">
        <v>2671</v>
      </c>
      <c r="AH637" s="174" t="s">
        <v>2667</v>
      </c>
      <c r="AI637" s="174" t="s">
        <v>2668</v>
      </c>
      <c r="AJ637" s="176" t="s">
        <v>2672</v>
      </c>
    </row>
    <row r="638" spans="1:36" ht="315">
      <c r="A638" s="174" t="s">
        <v>433</v>
      </c>
      <c r="B638" s="174" t="s">
        <v>1996</v>
      </c>
      <c r="C638" s="174">
        <v>564517</v>
      </c>
      <c r="D638" s="174" t="s">
        <v>1997</v>
      </c>
      <c r="E638" s="174" t="s">
        <v>549</v>
      </c>
      <c r="F638" s="174" t="s">
        <v>549</v>
      </c>
      <c r="G638" s="174" t="s">
        <v>304</v>
      </c>
      <c r="H638" s="175">
        <v>45842.886805555558</v>
      </c>
      <c r="I638" s="174" t="s">
        <v>453</v>
      </c>
      <c r="J638" s="174" t="s">
        <v>475</v>
      </c>
      <c r="K638" s="174" t="s">
        <v>440</v>
      </c>
      <c r="L638" s="174" t="s">
        <v>441</v>
      </c>
      <c r="M638" s="174" t="s">
        <v>1041</v>
      </c>
      <c r="N638" s="174" t="s">
        <v>442</v>
      </c>
      <c r="O638" s="174" t="s">
        <v>1452</v>
      </c>
      <c r="P638" s="174" t="s">
        <v>1981</v>
      </c>
      <c r="Q638" s="174" t="s">
        <v>1998</v>
      </c>
      <c r="R638" s="174" t="s">
        <v>763</v>
      </c>
      <c r="S638" s="174" t="s">
        <v>1921</v>
      </c>
      <c r="T638" s="174" t="s">
        <v>1999</v>
      </c>
      <c r="U638" s="174" t="s">
        <v>963</v>
      </c>
      <c r="AF638" s="174" t="s">
        <v>2670</v>
      </c>
      <c r="AG638" s="174" t="s">
        <v>2671</v>
      </c>
      <c r="AH638" s="174" t="s">
        <v>2667</v>
      </c>
      <c r="AI638" s="174" t="s">
        <v>2668</v>
      </c>
      <c r="AJ638" s="176" t="s">
        <v>2672</v>
      </c>
    </row>
    <row r="639" spans="1:36" ht="315">
      <c r="A639" s="174" t="s">
        <v>433</v>
      </c>
      <c r="B639" s="174" t="s">
        <v>2000</v>
      </c>
      <c r="C639" s="174">
        <v>564516</v>
      </c>
      <c r="D639" s="174" t="s">
        <v>1889</v>
      </c>
      <c r="E639" s="174" t="s">
        <v>549</v>
      </c>
      <c r="F639" s="174" t="s">
        <v>549</v>
      </c>
      <c r="G639" s="174" t="s">
        <v>304</v>
      </c>
      <c r="H639" s="175">
        <v>45842.863888888889</v>
      </c>
      <c r="I639" s="174" t="s">
        <v>453</v>
      </c>
      <c r="J639" s="174" t="s">
        <v>475</v>
      </c>
      <c r="K639" s="174" t="s">
        <v>440</v>
      </c>
      <c r="L639" s="174" t="s">
        <v>441</v>
      </c>
      <c r="M639" s="174" t="s">
        <v>442</v>
      </c>
      <c r="N639" s="174" t="s">
        <v>1452</v>
      </c>
      <c r="O639" s="174" t="s">
        <v>1981</v>
      </c>
      <c r="P639" s="174" t="s">
        <v>1897</v>
      </c>
      <c r="Q639" s="174" t="s">
        <v>1201</v>
      </c>
      <c r="R639" s="174" t="s">
        <v>763</v>
      </c>
      <c r="S639" s="174" t="s">
        <v>1921</v>
      </c>
      <c r="AF639" s="174" t="s">
        <v>2670</v>
      </c>
      <c r="AG639" s="174" t="s">
        <v>2671</v>
      </c>
      <c r="AH639" s="174" t="s">
        <v>2667</v>
      </c>
      <c r="AI639" s="174" t="s">
        <v>2668</v>
      </c>
      <c r="AJ639" s="176" t="s">
        <v>2672</v>
      </c>
    </row>
    <row r="640" spans="1:36" ht="315">
      <c r="A640" s="174" t="s">
        <v>433</v>
      </c>
      <c r="B640" s="174" t="s">
        <v>2001</v>
      </c>
      <c r="C640" s="174">
        <v>564281</v>
      </c>
      <c r="D640" s="174" t="s">
        <v>2002</v>
      </c>
      <c r="E640" s="174" t="s">
        <v>1311</v>
      </c>
      <c r="F640" s="174" t="s">
        <v>549</v>
      </c>
      <c r="G640" s="174" t="s">
        <v>303</v>
      </c>
      <c r="H640" s="175">
        <v>45842.659722222219</v>
      </c>
      <c r="I640" s="174" t="s">
        <v>453</v>
      </c>
      <c r="J640" s="174" t="s">
        <v>475</v>
      </c>
      <c r="K640" s="174" t="s">
        <v>880</v>
      </c>
      <c r="L640" s="174" t="s">
        <v>441</v>
      </c>
      <c r="M640" s="174" t="s">
        <v>1041</v>
      </c>
      <c r="N640" s="174" t="s">
        <v>442</v>
      </c>
      <c r="O640" s="174" t="s">
        <v>1452</v>
      </c>
      <c r="P640" s="174" t="s">
        <v>1981</v>
      </c>
      <c r="Q640" s="174" t="s">
        <v>1998</v>
      </c>
      <c r="R640" s="174" t="s">
        <v>1921</v>
      </c>
      <c r="S640" s="174" t="s">
        <v>2003</v>
      </c>
      <c r="AF640" s="174" t="s">
        <v>2670</v>
      </c>
      <c r="AG640" s="174" t="s">
        <v>2671</v>
      </c>
      <c r="AH640" s="174" t="s">
        <v>2667</v>
      </c>
      <c r="AI640" s="174" t="s">
        <v>2668</v>
      </c>
      <c r="AJ640" s="176" t="s">
        <v>2672</v>
      </c>
    </row>
    <row r="641" spans="1:36" ht="315">
      <c r="A641" s="174" t="s">
        <v>433</v>
      </c>
      <c r="B641" s="174" t="s">
        <v>2004</v>
      </c>
      <c r="C641" s="174">
        <v>562630</v>
      </c>
      <c r="D641" s="174" t="s">
        <v>2005</v>
      </c>
      <c r="E641" s="174" t="s">
        <v>559</v>
      </c>
      <c r="F641" s="174" t="s">
        <v>559</v>
      </c>
      <c r="G641" s="174" t="s">
        <v>304</v>
      </c>
      <c r="H641" s="175">
        <v>45840.584722222222</v>
      </c>
      <c r="I641" s="174" t="s">
        <v>482</v>
      </c>
      <c r="J641" s="174" t="s">
        <v>475</v>
      </c>
      <c r="K641" s="174" t="s">
        <v>737</v>
      </c>
      <c r="L641" s="174" t="s">
        <v>485</v>
      </c>
      <c r="AF641" s="174" t="s">
        <v>2670</v>
      </c>
      <c r="AG641" s="174" t="s">
        <v>2671</v>
      </c>
      <c r="AH641" s="174" t="s">
        <v>2667</v>
      </c>
      <c r="AI641" s="174" t="s">
        <v>2668</v>
      </c>
      <c r="AJ641" s="176" t="s">
        <v>2672</v>
      </c>
    </row>
    <row r="642" spans="1:36" ht="315">
      <c r="A642" s="174" t="s">
        <v>433</v>
      </c>
      <c r="B642" s="174" t="s">
        <v>2006</v>
      </c>
      <c r="C642" s="174">
        <v>562345</v>
      </c>
      <c r="D642" s="174" t="s">
        <v>1885</v>
      </c>
      <c r="E642" s="174" t="s">
        <v>1128</v>
      </c>
      <c r="F642" s="174" t="s">
        <v>467</v>
      </c>
      <c r="G642" s="174" t="s">
        <v>303</v>
      </c>
      <c r="H642" s="175">
        <v>45840.470138888886</v>
      </c>
      <c r="I642" s="174" t="s">
        <v>453</v>
      </c>
      <c r="J642" s="174" t="s">
        <v>475</v>
      </c>
      <c r="K642" s="174" t="s">
        <v>737</v>
      </c>
      <c r="L642" s="174" t="s">
        <v>738</v>
      </c>
      <c r="M642" s="174" t="s">
        <v>1041</v>
      </c>
      <c r="N642" s="174" t="s">
        <v>442</v>
      </c>
      <c r="O642" s="174" t="s">
        <v>1452</v>
      </c>
      <c r="P642" s="174" t="s">
        <v>2007</v>
      </c>
      <c r="Q642" s="174" t="s">
        <v>1897</v>
      </c>
      <c r="R642" s="174" t="s">
        <v>1238</v>
      </c>
      <c r="S642" s="174" t="s">
        <v>2008</v>
      </c>
      <c r="T642" s="174" t="s">
        <v>529</v>
      </c>
      <c r="U642" s="174" t="s">
        <v>1989</v>
      </c>
      <c r="AF642" s="174" t="s">
        <v>2670</v>
      </c>
      <c r="AG642" s="174" t="s">
        <v>2671</v>
      </c>
      <c r="AH642" s="174" t="s">
        <v>2667</v>
      </c>
      <c r="AI642" s="174" t="s">
        <v>2668</v>
      </c>
      <c r="AJ642" s="176" t="s">
        <v>2672</v>
      </c>
    </row>
    <row r="643" spans="1:36" ht="315">
      <c r="A643" s="174" t="s">
        <v>433</v>
      </c>
      <c r="B643" s="174" t="s">
        <v>2009</v>
      </c>
      <c r="C643" s="174">
        <v>562043</v>
      </c>
      <c r="D643" s="174" t="s">
        <v>1837</v>
      </c>
      <c r="E643" s="174" t="s">
        <v>436</v>
      </c>
      <c r="F643" s="174" t="s">
        <v>436</v>
      </c>
      <c r="G643" s="174" t="s">
        <v>304</v>
      </c>
      <c r="H643" s="175">
        <v>45839.9</v>
      </c>
      <c r="I643" s="174" t="s">
        <v>453</v>
      </c>
      <c r="J643" s="174" t="s">
        <v>475</v>
      </c>
      <c r="K643" s="174" t="s">
        <v>726</v>
      </c>
      <c r="L643" s="174" t="s">
        <v>738</v>
      </c>
      <c r="M643" s="174" t="s">
        <v>442</v>
      </c>
      <c r="N643" s="174" t="s">
        <v>1452</v>
      </c>
      <c r="O643" s="174" t="s">
        <v>2007</v>
      </c>
      <c r="P643" s="174" t="s">
        <v>1870</v>
      </c>
      <c r="Q643" s="174" t="s">
        <v>931</v>
      </c>
      <c r="R643" s="174" t="s">
        <v>932</v>
      </c>
      <c r="S643" s="174" t="s">
        <v>2008</v>
      </c>
      <c r="T643" s="174" t="s">
        <v>2010</v>
      </c>
      <c r="AF643" s="174" t="s">
        <v>2670</v>
      </c>
      <c r="AG643" s="174" t="s">
        <v>2671</v>
      </c>
      <c r="AH643" s="174" t="s">
        <v>2667</v>
      </c>
      <c r="AI643" s="174" t="s">
        <v>2668</v>
      </c>
      <c r="AJ643" s="176" t="s">
        <v>2672</v>
      </c>
    </row>
    <row r="644" spans="1:36" ht="315">
      <c r="A644" s="174" t="s">
        <v>433</v>
      </c>
      <c r="B644" s="174" t="s">
        <v>2011</v>
      </c>
      <c r="C644" s="174">
        <v>562103</v>
      </c>
      <c r="D644" s="174" t="s">
        <v>2012</v>
      </c>
      <c r="E644" s="174" t="s">
        <v>503</v>
      </c>
      <c r="F644" s="174" t="s">
        <v>503</v>
      </c>
      <c r="G644" s="174" t="s">
        <v>304</v>
      </c>
      <c r="H644" s="175">
        <v>45839.881944444445</v>
      </c>
      <c r="I644" s="174" t="s">
        <v>482</v>
      </c>
      <c r="J644" s="174" t="s">
        <v>475</v>
      </c>
      <c r="K644" s="174" t="s">
        <v>737</v>
      </c>
      <c r="L644" s="174" t="s">
        <v>738</v>
      </c>
      <c r="M644" s="174" t="s">
        <v>1041</v>
      </c>
      <c r="N644" s="174" t="s">
        <v>442</v>
      </c>
      <c r="O644" s="174" t="s">
        <v>1452</v>
      </c>
      <c r="P644" s="174" t="s">
        <v>2007</v>
      </c>
      <c r="Q644" s="174" t="s">
        <v>1998</v>
      </c>
      <c r="R644" s="174" t="s">
        <v>763</v>
      </c>
      <c r="S644" s="174" t="s">
        <v>2008</v>
      </c>
      <c r="T644" s="174" t="s">
        <v>2013</v>
      </c>
      <c r="AF644" s="174" t="s">
        <v>2670</v>
      </c>
      <c r="AG644" s="174" t="s">
        <v>2671</v>
      </c>
      <c r="AH644" s="174" t="s">
        <v>2667</v>
      </c>
      <c r="AI644" s="174" t="s">
        <v>2668</v>
      </c>
      <c r="AJ644" s="176" t="s">
        <v>2672</v>
      </c>
    </row>
    <row r="645" spans="1:36" ht="315">
      <c r="A645" s="174" t="s">
        <v>433</v>
      </c>
      <c r="B645" s="174" t="s">
        <v>2014</v>
      </c>
      <c r="C645" s="174">
        <v>562102</v>
      </c>
      <c r="D645" s="174" t="s">
        <v>2015</v>
      </c>
      <c r="E645" s="174" t="s">
        <v>525</v>
      </c>
      <c r="F645" s="174" t="s">
        <v>525</v>
      </c>
      <c r="G645" s="174" t="s">
        <v>304</v>
      </c>
      <c r="H645" s="175">
        <v>45839.861111111109</v>
      </c>
      <c r="I645" s="174" t="s">
        <v>491</v>
      </c>
      <c r="J645" s="174" t="s">
        <v>678</v>
      </c>
      <c r="K645" s="174" t="s">
        <v>737</v>
      </c>
      <c r="L645" s="174" t="s">
        <v>738</v>
      </c>
      <c r="M645" s="174" t="s">
        <v>442</v>
      </c>
      <c r="N645" s="174" t="s">
        <v>1452</v>
      </c>
      <c r="O645" s="174" t="s">
        <v>2007</v>
      </c>
      <c r="P645" s="174" t="s">
        <v>1998</v>
      </c>
      <c r="Q645" s="174" t="s">
        <v>2016</v>
      </c>
      <c r="R645" s="174" t="s">
        <v>2017</v>
      </c>
      <c r="S645" s="174" t="s">
        <v>763</v>
      </c>
      <c r="T645" s="174" t="s">
        <v>2008</v>
      </c>
      <c r="U645" s="174" t="s">
        <v>2018</v>
      </c>
      <c r="AF645" s="174" t="s">
        <v>2670</v>
      </c>
      <c r="AG645" s="174" t="s">
        <v>2671</v>
      </c>
      <c r="AH645" s="174" t="s">
        <v>2667</v>
      </c>
      <c r="AI645" s="174" t="s">
        <v>2668</v>
      </c>
      <c r="AJ645" s="176" t="s">
        <v>2672</v>
      </c>
    </row>
    <row r="646" spans="1:36" ht="315">
      <c r="A646" s="174" t="s">
        <v>433</v>
      </c>
      <c r="B646" s="174" t="s">
        <v>2019</v>
      </c>
      <c r="C646" s="174">
        <v>562101</v>
      </c>
      <c r="D646" s="174" t="s">
        <v>2020</v>
      </c>
      <c r="E646" s="174" t="s">
        <v>519</v>
      </c>
      <c r="F646" s="174" t="s">
        <v>519</v>
      </c>
      <c r="G646" s="174" t="s">
        <v>304</v>
      </c>
      <c r="H646" s="175">
        <v>45839.839583333334</v>
      </c>
      <c r="I646" s="174" t="s">
        <v>482</v>
      </c>
      <c r="J646" s="174" t="s">
        <v>475</v>
      </c>
      <c r="K646" s="174" t="s">
        <v>737</v>
      </c>
      <c r="L646" s="174" t="s">
        <v>738</v>
      </c>
      <c r="M646" s="174" t="s">
        <v>442</v>
      </c>
      <c r="N646" s="174" t="s">
        <v>1452</v>
      </c>
      <c r="O646" s="174" t="s">
        <v>2007</v>
      </c>
      <c r="P646" s="174" t="s">
        <v>1998</v>
      </c>
      <c r="Q646" s="174" t="s">
        <v>931</v>
      </c>
      <c r="R646" s="174" t="s">
        <v>932</v>
      </c>
      <c r="S646" s="174" t="s">
        <v>2008</v>
      </c>
      <c r="T646" s="174" t="s">
        <v>2021</v>
      </c>
      <c r="AF646" s="174" t="s">
        <v>2670</v>
      </c>
      <c r="AG646" s="174" t="s">
        <v>2671</v>
      </c>
      <c r="AH646" s="174" t="s">
        <v>2667</v>
      </c>
      <c r="AI646" s="174" t="s">
        <v>2668</v>
      </c>
      <c r="AJ646" s="176" t="s">
        <v>2672</v>
      </c>
    </row>
    <row r="647" spans="1:36" ht="315">
      <c r="A647" s="174" t="s">
        <v>433</v>
      </c>
      <c r="B647" s="174" t="s">
        <v>2022</v>
      </c>
      <c r="C647" s="174">
        <v>561967</v>
      </c>
      <c r="D647" s="174" t="s">
        <v>2023</v>
      </c>
      <c r="E647" s="174" t="s">
        <v>519</v>
      </c>
      <c r="F647" s="174" t="s">
        <v>519</v>
      </c>
      <c r="G647" s="174" t="s">
        <v>304</v>
      </c>
      <c r="H647" s="175">
        <v>45839.659722222219</v>
      </c>
      <c r="I647" s="174" t="s">
        <v>453</v>
      </c>
      <c r="J647" s="174" t="s">
        <v>475</v>
      </c>
      <c r="K647" s="174" t="s">
        <v>737</v>
      </c>
      <c r="L647" s="174" t="s">
        <v>738</v>
      </c>
      <c r="M647" s="174" t="s">
        <v>442</v>
      </c>
      <c r="N647" s="174" t="s">
        <v>1452</v>
      </c>
      <c r="O647" s="174" t="s">
        <v>2007</v>
      </c>
      <c r="P647" s="174" t="s">
        <v>1998</v>
      </c>
      <c r="Q647" s="174" t="s">
        <v>2016</v>
      </c>
      <c r="R647" s="174" t="s">
        <v>2017</v>
      </c>
      <c r="S647" s="174" t="s">
        <v>763</v>
      </c>
      <c r="T647" s="174" t="s">
        <v>2008</v>
      </c>
      <c r="U647" s="174" t="s">
        <v>2024</v>
      </c>
      <c r="V647" s="174" t="s">
        <v>2018</v>
      </c>
      <c r="W647" s="174" t="s">
        <v>963</v>
      </c>
      <c r="AF647" s="174" t="s">
        <v>2670</v>
      </c>
      <c r="AG647" s="174" t="s">
        <v>2671</v>
      </c>
      <c r="AH647" s="174" t="s">
        <v>2667</v>
      </c>
      <c r="AI647" s="174" t="s">
        <v>2668</v>
      </c>
      <c r="AJ647" s="176" t="s">
        <v>2672</v>
      </c>
    </row>
    <row r="648" spans="1:36" ht="315">
      <c r="A648" s="174" t="s">
        <v>433</v>
      </c>
      <c r="B648" s="174" t="s">
        <v>2025</v>
      </c>
      <c r="C648" s="174">
        <v>561157</v>
      </c>
      <c r="D648" s="174" t="s">
        <v>2026</v>
      </c>
      <c r="E648" s="174" t="s">
        <v>436</v>
      </c>
      <c r="F648" s="174" t="s">
        <v>436</v>
      </c>
      <c r="G648" s="174" t="s">
        <v>304</v>
      </c>
      <c r="H648" s="175">
        <v>45838.840277777781</v>
      </c>
      <c r="I648" s="174" t="s">
        <v>453</v>
      </c>
      <c r="J648" s="174" t="s">
        <v>475</v>
      </c>
      <c r="K648" s="174" t="s">
        <v>737</v>
      </c>
      <c r="L648" s="174" t="s">
        <v>738</v>
      </c>
      <c r="M648" s="174" t="s">
        <v>442</v>
      </c>
      <c r="N648" s="174" t="s">
        <v>929</v>
      </c>
      <c r="O648" s="174" t="s">
        <v>1452</v>
      </c>
      <c r="P648" s="174" t="s">
        <v>2007</v>
      </c>
      <c r="Q648" s="174" t="s">
        <v>1897</v>
      </c>
      <c r="R648" s="174" t="s">
        <v>1898</v>
      </c>
      <c r="S648" s="174" t="s">
        <v>931</v>
      </c>
      <c r="T648" s="174" t="s">
        <v>932</v>
      </c>
      <c r="U648" s="174" t="s">
        <v>2008</v>
      </c>
      <c r="V648" s="174" t="s">
        <v>2027</v>
      </c>
      <c r="AF648" s="174" t="s">
        <v>2670</v>
      </c>
      <c r="AG648" s="174" t="s">
        <v>2671</v>
      </c>
      <c r="AH648" s="174" t="s">
        <v>2667</v>
      </c>
      <c r="AI648" s="174" t="s">
        <v>2668</v>
      </c>
      <c r="AJ648" s="176" t="s">
        <v>2672</v>
      </c>
    </row>
    <row r="649" spans="1:36" ht="315">
      <c r="A649" s="174" t="s">
        <v>433</v>
      </c>
      <c r="B649" s="174" t="s">
        <v>2028</v>
      </c>
      <c r="C649" s="174">
        <v>561003</v>
      </c>
      <c r="D649" s="174" t="s">
        <v>568</v>
      </c>
      <c r="E649" s="174" t="s">
        <v>549</v>
      </c>
      <c r="F649" s="174" t="s">
        <v>549</v>
      </c>
      <c r="G649" s="174" t="s">
        <v>304</v>
      </c>
      <c r="H649" s="175">
        <v>45838.654166666667</v>
      </c>
      <c r="I649" s="174" t="s">
        <v>482</v>
      </c>
      <c r="J649" s="174" t="s">
        <v>475</v>
      </c>
      <c r="K649" s="174" t="s">
        <v>737</v>
      </c>
      <c r="L649" s="174" t="s">
        <v>738</v>
      </c>
      <c r="M649" s="174" t="s">
        <v>1041</v>
      </c>
      <c r="N649" s="174" t="s">
        <v>442</v>
      </c>
      <c r="O649" s="174" t="s">
        <v>1452</v>
      </c>
      <c r="P649" s="174" t="s">
        <v>2007</v>
      </c>
      <c r="Q649" s="174" t="s">
        <v>1870</v>
      </c>
      <c r="R649" s="174" t="s">
        <v>1821</v>
      </c>
      <c r="S649" s="174" t="s">
        <v>931</v>
      </c>
      <c r="T649" s="174" t="s">
        <v>932</v>
      </c>
      <c r="U649" s="174" t="s">
        <v>2008</v>
      </c>
      <c r="V649" s="174" t="s">
        <v>1944</v>
      </c>
      <c r="AF649" s="174" t="s">
        <v>2670</v>
      </c>
      <c r="AG649" s="174" t="s">
        <v>2671</v>
      </c>
      <c r="AH649" s="174" t="s">
        <v>2667</v>
      </c>
      <c r="AI649" s="174" t="s">
        <v>2668</v>
      </c>
      <c r="AJ649" s="176" t="s">
        <v>2672</v>
      </c>
    </row>
    <row r="650" spans="1:36" ht="315">
      <c r="A650" s="174" t="s">
        <v>433</v>
      </c>
      <c r="B650" s="174" t="s">
        <v>2029</v>
      </c>
      <c r="C650" s="174">
        <v>560885</v>
      </c>
      <c r="D650" s="174" t="s">
        <v>1914</v>
      </c>
      <c r="E650" s="174" t="s">
        <v>496</v>
      </c>
      <c r="F650" s="174" t="s">
        <v>496</v>
      </c>
      <c r="G650" s="174" t="s">
        <v>304</v>
      </c>
      <c r="H650" s="175">
        <v>45838.634027777778</v>
      </c>
      <c r="I650" s="174" t="s">
        <v>482</v>
      </c>
      <c r="J650" s="174" t="s">
        <v>475</v>
      </c>
      <c r="K650" s="174" t="s">
        <v>737</v>
      </c>
      <c r="L650" s="174" t="s">
        <v>738</v>
      </c>
      <c r="M650" s="174" t="s">
        <v>1041</v>
      </c>
      <c r="N650" s="174" t="s">
        <v>442</v>
      </c>
      <c r="O650" s="174" t="s">
        <v>1452</v>
      </c>
      <c r="P650" s="174" t="s">
        <v>2007</v>
      </c>
      <c r="Q650" s="174" t="s">
        <v>1897</v>
      </c>
      <c r="R650" s="174" t="s">
        <v>763</v>
      </c>
      <c r="S650" s="174" t="s">
        <v>2008</v>
      </c>
      <c r="T650" s="174" t="s">
        <v>2030</v>
      </c>
      <c r="U650" s="174" t="s">
        <v>963</v>
      </c>
      <c r="AF650" s="174" t="s">
        <v>2670</v>
      </c>
      <c r="AG650" s="174" t="s">
        <v>2671</v>
      </c>
      <c r="AH650" s="174" t="s">
        <v>2667</v>
      </c>
      <c r="AI650" s="174" t="s">
        <v>2668</v>
      </c>
      <c r="AJ650" s="176" t="s">
        <v>2672</v>
      </c>
    </row>
    <row r="651" spans="1:36" ht="315">
      <c r="A651" s="174" t="s">
        <v>433</v>
      </c>
      <c r="B651" s="174" t="s">
        <v>2031</v>
      </c>
      <c r="C651" s="174">
        <v>560993</v>
      </c>
      <c r="D651" s="174" t="s">
        <v>2032</v>
      </c>
      <c r="E651" s="174" t="s">
        <v>662</v>
      </c>
      <c r="F651" s="174" t="s">
        <v>662</v>
      </c>
      <c r="G651" s="174" t="s">
        <v>304</v>
      </c>
      <c r="H651" s="175">
        <v>45838.602777777778</v>
      </c>
      <c r="I651" s="174" t="s">
        <v>482</v>
      </c>
      <c r="J651" s="174" t="s">
        <v>475</v>
      </c>
      <c r="K651" s="174" t="s">
        <v>737</v>
      </c>
      <c r="L651" s="174" t="s">
        <v>738</v>
      </c>
      <c r="M651" s="174" t="s">
        <v>1041</v>
      </c>
      <c r="N651" s="174" t="s">
        <v>442</v>
      </c>
      <c r="O651" s="174" t="s">
        <v>1452</v>
      </c>
      <c r="P651" s="174" t="s">
        <v>2007</v>
      </c>
      <c r="Q651" s="174" t="s">
        <v>1998</v>
      </c>
      <c r="R651" s="174" t="s">
        <v>1207</v>
      </c>
      <c r="S651" s="174" t="s">
        <v>2033</v>
      </c>
      <c r="T651" s="174" t="s">
        <v>931</v>
      </c>
      <c r="U651" s="174" t="s">
        <v>932</v>
      </c>
      <c r="V651" s="174" t="s">
        <v>2008</v>
      </c>
      <c r="W651" s="174" t="s">
        <v>963</v>
      </c>
      <c r="AF651" s="174" t="s">
        <v>2670</v>
      </c>
      <c r="AG651" s="174" t="s">
        <v>2671</v>
      </c>
      <c r="AH651" s="174" t="s">
        <v>2667</v>
      </c>
      <c r="AI651" s="174" t="s">
        <v>2668</v>
      </c>
      <c r="AJ651" s="176" t="s">
        <v>2672</v>
      </c>
    </row>
    <row r="652" spans="1:36" ht="315">
      <c r="A652" s="174" t="s">
        <v>433</v>
      </c>
      <c r="B652" s="174" t="s">
        <v>2034</v>
      </c>
      <c r="C652" s="174">
        <v>558667</v>
      </c>
      <c r="D652" s="174" t="s">
        <v>1893</v>
      </c>
      <c r="E652" s="174" t="s">
        <v>1311</v>
      </c>
      <c r="F652" s="174" t="s">
        <v>549</v>
      </c>
      <c r="G652" s="174" t="s">
        <v>299</v>
      </c>
      <c r="H652" s="175">
        <v>45833.581250000003</v>
      </c>
      <c r="I652" s="174" t="s">
        <v>482</v>
      </c>
      <c r="J652" s="174" t="s">
        <v>475</v>
      </c>
      <c r="K652" s="174" t="s">
        <v>440</v>
      </c>
      <c r="L652" s="174" t="s">
        <v>441</v>
      </c>
      <c r="M652" s="174" t="s">
        <v>1041</v>
      </c>
      <c r="N652" s="174" t="s">
        <v>442</v>
      </c>
      <c r="O652" s="174" t="s">
        <v>1452</v>
      </c>
      <c r="P652" s="174" t="s">
        <v>2035</v>
      </c>
      <c r="Q652" s="174" t="s">
        <v>1897</v>
      </c>
      <c r="R652" s="174" t="s">
        <v>1207</v>
      </c>
      <c r="S652" s="174" t="s">
        <v>510</v>
      </c>
      <c r="T652" s="174" t="s">
        <v>763</v>
      </c>
      <c r="U652" s="174" t="s">
        <v>2036</v>
      </c>
      <c r="V652" s="174" t="s">
        <v>2037</v>
      </c>
      <c r="W652" s="174" t="s">
        <v>963</v>
      </c>
      <c r="AF652" s="174" t="s">
        <v>2670</v>
      </c>
      <c r="AG652" s="174" t="s">
        <v>2671</v>
      </c>
      <c r="AH652" s="174" t="s">
        <v>2667</v>
      </c>
      <c r="AI652" s="174" t="s">
        <v>2668</v>
      </c>
      <c r="AJ652" s="176" t="s">
        <v>2672</v>
      </c>
    </row>
    <row r="653" spans="1:36" ht="315">
      <c r="A653" s="174" t="s">
        <v>433</v>
      </c>
      <c r="B653" s="174" t="s">
        <v>2038</v>
      </c>
      <c r="C653" s="174">
        <v>558409</v>
      </c>
      <c r="D653" s="174" t="s">
        <v>2039</v>
      </c>
      <c r="E653" s="174" t="s">
        <v>662</v>
      </c>
      <c r="F653" s="174" t="s">
        <v>662</v>
      </c>
      <c r="G653" s="174" t="s">
        <v>304</v>
      </c>
      <c r="H653" s="175">
        <v>45833.361111111109</v>
      </c>
      <c r="I653" s="174" t="s">
        <v>482</v>
      </c>
      <c r="J653" s="174" t="s">
        <v>475</v>
      </c>
      <c r="K653" s="174" t="s">
        <v>726</v>
      </c>
      <c r="L653" s="174" t="s">
        <v>441</v>
      </c>
      <c r="M653" s="174" t="s">
        <v>1041</v>
      </c>
      <c r="N653" s="174" t="s">
        <v>442</v>
      </c>
      <c r="O653" s="174" t="s">
        <v>2035</v>
      </c>
      <c r="P653" s="174" t="s">
        <v>2040</v>
      </c>
      <c r="Q653" s="174" t="s">
        <v>2041</v>
      </c>
      <c r="R653" s="174" t="s">
        <v>763</v>
      </c>
      <c r="S653" s="174" t="s">
        <v>2036</v>
      </c>
      <c r="T653" s="174" t="s">
        <v>2042</v>
      </c>
      <c r="U653" s="174" t="s">
        <v>963</v>
      </c>
      <c r="AF653" s="174" t="s">
        <v>2670</v>
      </c>
      <c r="AG653" s="174" t="s">
        <v>2671</v>
      </c>
      <c r="AH653" s="174" t="s">
        <v>2667</v>
      </c>
      <c r="AI653" s="174" t="s">
        <v>2668</v>
      </c>
      <c r="AJ653" s="176" t="s">
        <v>2672</v>
      </c>
    </row>
    <row r="654" spans="1:36" ht="315">
      <c r="A654" s="174" t="s">
        <v>433</v>
      </c>
      <c r="B654" s="174" t="s">
        <v>2043</v>
      </c>
      <c r="C654" s="174">
        <v>558034</v>
      </c>
      <c r="D654" s="174" t="s">
        <v>2044</v>
      </c>
      <c r="E654" s="174" t="s">
        <v>519</v>
      </c>
      <c r="F654" s="174" t="s">
        <v>519</v>
      </c>
      <c r="G654" s="174" t="s">
        <v>304</v>
      </c>
      <c r="H654" s="175">
        <v>45833.030555555553</v>
      </c>
      <c r="I654" s="174" t="s">
        <v>482</v>
      </c>
      <c r="J654" s="174" t="s">
        <v>475</v>
      </c>
      <c r="K654" s="174" t="s">
        <v>440</v>
      </c>
      <c r="L654" s="174" t="s">
        <v>485</v>
      </c>
      <c r="AF654" s="174" t="s">
        <v>2670</v>
      </c>
      <c r="AG654" s="174" t="s">
        <v>2671</v>
      </c>
      <c r="AH654" s="174" t="s">
        <v>2667</v>
      </c>
      <c r="AI654" s="174" t="s">
        <v>2668</v>
      </c>
      <c r="AJ654" s="176" t="s">
        <v>2672</v>
      </c>
    </row>
    <row r="655" spans="1:36" ht="315">
      <c r="A655" s="174" t="s">
        <v>433</v>
      </c>
      <c r="B655" s="174" t="s">
        <v>2045</v>
      </c>
      <c r="C655" s="174">
        <v>558014</v>
      </c>
      <c r="D655" s="174" t="s">
        <v>2046</v>
      </c>
      <c r="E655" s="174" t="s">
        <v>525</v>
      </c>
      <c r="F655" s="174" t="s">
        <v>525</v>
      </c>
      <c r="G655" s="174" t="s">
        <v>304</v>
      </c>
      <c r="H655" s="175">
        <v>45832.691666666666</v>
      </c>
      <c r="I655" s="174" t="s">
        <v>453</v>
      </c>
      <c r="J655" s="174" t="s">
        <v>475</v>
      </c>
      <c r="K655" s="174" t="s">
        <v>726</v>
      </c>
      <c r="L655" s="174" t="s">
        <v>1957</v>
      </c>
      <c r="M655" s="174" t="s">
        <v>441</v>
      </c>
      <c r="N655" s="174" t="s">
        <v>442</v>
      </c>
      <c r="O655" s="174" t="s">
        <v>1452</v>
      </c>
      <c r="P655" s="174" t="s">
        <v>2035</v>
      </c>
      <c r="Q655" s="174" t="s">
        <v>1998</v>
      </c>
      <c r="R655" s="174" t="s">
        <v>763</v>
      </c>
      <c r="S655" s="174" t="s">
        <v>2036</v>
      </c>
      <c r="T655" s="174" t="s">
        <v>2047</v>
      </c>
      <c r="U655" s="174" t="s">
        <v>963</v>
      </c>
      <c r="AF655" s="174" t="s">
        <v>2670</v>
      </c>
      <c r="AG655" s="174" t="s">
        <v>2671</v>
      </c>
      <c r="AH655" s="174" t="s">
        <v>2667</v>
      </c>
      <c r="AI655" s="174" t="s">
        <v>2668</v>
      </c>
      <c r="AJ655" s="176" t="s">
        <v>2672</v>
      </c>
    </row>
    <row r="656" spans="1:36" ht="315">
      <c r="A656" s="174" t="s">
        <v>433</v>
      </c>
      <c r="B656" s="174" t="s">
        <v>2048</v>
      </c>
      <c r="C656" s="174">
        <v>556841</v>
      </c>
      <c r="D656" s="174" t="s">
        <v>2049</v>
      </c>
      <c r="E656" s="174" t="s">
        <v>519</v>
      </c>
      <c r="F656" s="174" t="s">
        <v>519</v>
      </c>
      <c r="G656" s="174" t="s">
        <v>304</v>
      </c>
      <c r="H656" s="175">
        <v>45832.043749999997</v>
      </c>
      <c r="I656" s="174" t="s">
        <v>482</v>
      </c>
      <c r="J656" s="174" t="s">
        <v>475</v>
      </c>
      <c r="K656" s="174" t="s">
        <v>440</v>
      </c>
      <c r="L656" s="174" t="s">
        <v>485</v>
      </c>
      <c r="AF656" s="174" t="s">
        <v>2670</v>
      </c>
      <c r="AG656" s="174" t="s">
        <v>2671</v>
      </c>
      <c r="AH656" s="174" t="s">
        <v>2667</v>
      </c>
      <c r="AI656" s="174" t="s">
        <v>2668</v>
      </c>
      <c r="AJ656" s="176" t="s">
        <v>2672</v>
      </c>
    </row>
    <row r="657" spans="1:36" ht="315">
      <c r="A657" s="174" t="s">
        <v>433</v>
      </c>
      <c r="B657" s="174" t="s">
        <v>2050</v>
      </c>
      <c r="C657" s="174">
        <v>556242</v>
      </c>
      <c r="D657" s="174" t="s">
        <v>2051</v>
      </c>
      <c r="E657" s="174" t="s">
        <v>1577</v>
      </c>
      <c r="F657" s="174" t="s">
        <v>559</v>
      </c>
      <c r="G657" s="174" t="s">
        <v>303</v>
      </c>
      <c r="H657" s="175">
        <v>45831.379166666666</v>
      </c>
      <c r="I657" s="174" t="s">
        <v>482</v>
      </c>
      <c r="J657" s="174" t="s">
        <v>475</v>
      </c>
      <c r="K657" s="174" t="s">
        <v>440</v>
      </c>
      <c r="L657" s="174" t="s">
        <v>441</v>
      </c>
      <c r="M657" s="174" t="s">
        <v>1041</v>
      </c>
      <c r="N657" s="174" t="s">
        <v>442</v>
      </c>
      <c r="O657" s="174" t="s">
        <v>1452</v>
      </c>
      <c r="P657" s="174" t="s">
        <v>2035</v>
      </c>
      <c r="Q657" s="174" t="s">
        <v>2040</v>
      </c>
      <c r="R657" s="174" t="s">
        <v>1207</v>
      </c>
      <c r="S657" s="174" t="s">
        <v>2036</v>
      </c>
      <c r="T657" s="174" t="s">
        <v>2052</v>
      </c>
      <c r="AF657" s="174" t="s">
        <v>2670</v>
      </c>
      <c r="AG657" s="174" t="s">
        <v>2671</v>
      </c>
      <c r="AH657" s="174" t="s">
        <v>2667</v>
      </c>
      <c r="AI657" s="174" t="s">
        <v>2668</v>
      </c>
      <c r="AJ657" s="176" t="s">
        <v>2672</v>
      </c>
    </row>
    <row r="658" spans="1:36" ht="315">
      <c r="A658" s="174" t="s">
        <v>433</v>
      </c>
      <c r="B658" s="174" t="s">
        <v>2053</v>
      </c>
      <c r="C658" s="174">
        <v>556103</v>
      </c>
      <c r="D658" s="174" t="s">
        <v>2054</v>
      </c>
      <c r="E658" s="174" t="s">
        <v>2055</v>
      </c>
      <c r="F658" s="174" t="s">
        <v>519</v>
      </c>
      <c r="G658" s="174" t="s">
        <v>299</v>
      </c>
      <c r="H658" s="175">
        <v>45829.736805555556</v>
      </c>
      <c r="I658" s="174" t="s">
        <v>453</v>
      </c>
      <c r="J658" s="174" t="s">
        <v>475</v>
      </c>
      <c r="K658" s="174" t="s">
        <v>726</v>
      </c>
      <c r="L658" s="174" t="s">
        <v>441</v>
      </c>
      <c r="M658" s="174" t="s">
        <v>1041</v>
      </c>
      <c r="N658" s="174" t="s">
        <v>442</v>
      </c>
      <c r="O658" s="174" t="s">
        <v>1452</v>
      </c>
      <c r="P658" s="174" t="s">
        <v>2035</v>
      </c>
      <c r="Q658" s="174" t="s">
        <v>1998</v>
      </c>
      <c r="R658" s="174" t="s">
        <v>1241</v>
      </c>
      <c r="S658" s="174" t="s">
        <v>2033</v>
      </c>
      <c r="T658" s="174" t="s">
        <v>763</v>
      </c>
      <c r="U658" s="174" t="s">
        <v>2036</v>
      </c>
      <c r="V658" s="174" t="s">
        <v>2056</v>
      </c>
      <c r="W658" s="174" t="s">
        <v>963</v>
      </c>
      <c r="AF658" s="174" t="s">
        <v>2670</v>
      </c>
      <c r="AG658" s="174" t="s">
        <v>2671</v>
      </c>
      <c r="AH658" s="174" t="s">
        <v>2667</v>
      </c>
      <c r="AI658" s="174" t="s">
        <v>2668</v>
      </c>
      <c r="AJ658" s="176" t="s">
        <v>2672</v>
      </c>
    </row>
    <row r="659" spans="1:36" ht="315">
      <c r="A659" s="174" t="s">
        <v>433</v>
      </c>
      <c r="B659" s="174" t="s">
        <v>2057</v>
      </c>
      <c r="C659" s="174">
        <v>555227</v>
      </c>
      <c r="D659" s="174" t="s">
        <v>2058</v>
      </c>
      <c r="E659" s="174" t="s">
        <v>662</v>
      </c>
      <c r="F659" s="174" t="s">
        <v>662</v>
      </c>
      <c r="G659" s="174" t="s">
        <v>304</v>
      </c>
      <c r="H659" s="175">
        <v>45827.838888888888</v>
      </c>
      <c r="I659" s="174" t="s">
        <v>482</v>
      </c>
      <c r="J659" s="174" t="s">
        <v>475</v>
      </c>
      <c r="K659" s="174" t="s">
        <v>440</v>
      </c>
      <c r="L659" s="174" t="s">
        <v>441</v>
      </c>
      <c r="M659" s="174" t="s">
        <v>442</v>
      </c>
      <c r="N659" s="174" t="s">
        <v>1452</v>
      </c>
      <c r="O659" s="174" t="s">
        <v>2059</v>
      </c>
      <c r="P659" s="174" t="s">
        <v>2040</v>
      </c>
      <c r="Q659" s="174" t="s">
        <v>931</v>
      </c>
      <c r="R659" s="174" t="s">
        <v>932</v>
      </c>
      <c r="S659" s="174" t="s">
        <v>2036</v>
      </c>
      <c r="T659" s="174" t="s">
        <v>1912</v>
      </c>
      <c r="AF659" s="174" t="s">
        <v>2670</v>
      </c>
      <c r="AG659" s="174" t="s">
        <v>2671</v>
      </c>
      <c r="AH659" s="174" t="s">
        <v>2667</v>
      </c>
      <c r="AI659" s="174" t="s">
        <v>2668</v>
      </c>
      <c r="AJ659" s="176" t="s">
        <v>2672</v>
      </c>
    </row>
    <row r="660" spans="1:36" ht="315">
      <c r="A660" s="174" t="s">
        <v>433</v>
      </c>
      <c r="B660" s="174" t="s">
        <v>2060</v>
      </c>
      <c r="C660" s="174">
        <v>554221</v>
      </c>
      <c r="D660" s="174" t="s">
        <v>1891</v>
      </c>
      <c r="E660" s="174" t="s">
        <v>559</v>
      </c>
      <c r="F660" s="174" t="s">
        <v>559</v>
      </c>
      <c r="G660" s="174" t="s">
        <v>304</v>
      </c>
      <c r="H660" s="175">
        <v>45827.037499999999</v>
      </c>
      <c r="I660" s="174" t="s">
        <v>482</v>
      </c>
      <c r="J660" s="174" t="s">
        <v>475</v>
      </c>
      <c r="K660" s="174" t="s">
        <v>440</v>
      </c>
      <c r="L660" s="174" t="s">
        <v>441</v>
      </c>
      <c r="M660" s="174" t="s">
        <v>1041</v>
      </c>
      <c r="N660" s="174" t="s">
        <v>442</v>
      </c>
      <c r="O660" s="174" t="s">
        <v>1452</v>
      </c>
      <c r="P660" s="174" t="s">
        <v>2035</v>
      </c>
      <c r="Q660" s="174" t="s">
        <v>1897</v>
      </c>
      <c r="R660" s="174" t="s">
        <v>763</v>
      </c>
      <c r="S660" s="174" t="s">
        <v>2036</v>
      </c>
      <c r="T660" s="174" t="s">
        <v>2061</v>
      </c>
      <c r="U660" s="174" t="s">
        <v>963</v>
      </c>
      <c r="AF660" s="174" t="s">
        <v>2670</v>
      </c>
      <c r="AG660" s="174" t="s">
        <v>2671</v>
      </c>
      <c r="AH660" s="174" t="s">
        <v>2667</v>
      </c>
      <c r="AI660" s="174" t="s">
        <v>2668</v>
      </c>
      <c r="AJ660" s="176" t="s">
        <v>2672</v>
      </c>
    </row>
    <row r="661" spans="1:36" ht="315">
      <c r="A661" s="174" t="s">
        <v>433</v>
      </c>
      <c r="B661" s="174" t="s">
        <v>2062</v>
      </c>
      <c r="C661" s="174">
        <v>553508</v>
      </c>
      <c r="D661" s="174" t="s">
        <v>2063</v>
      </c>
      <c r="E661" s="174" t="s">
        <v>503</v>
      </c>
      <c r="F661" s="174" t="s">
        <v>503</v>
      </c>
      <c r="G661" s="174" t="s">
        <v>304</v>
      </c>
      <c r="H661" s="175">
        <v>45825.877083333333</v>
      </c>
      <c r="I661" s="174" t="s">
        <v>482</v>
      </c>
      <c r="J661" s="174" t="s">
        <v>475</v>
      </c>
      <c r="K661" s="174" t="s">
        <v>440</v>
      </c>
      <c r="L661" s="174" t="s">
        <v>441</v>
      </c>
      <c r="M661" s="174" t="s">
        <v>442</v>
      </c>
      <c r="N661" s="174" t="s">
        <v>2059</v>
      </c>
      <c r="O661" s="174" t="s">
        <v>2064</v>
      </c>
      <c r="P661" s="174" t="s">
        <v>763</v>
      </c>
      <c r="Q661" s="174" t="s">
        <v>2036</v>
      </c>
      <c r="AF661" s="174" t="s">
        <v>2670</v>
      </c>
      <c r="AG661" s="174" t="s">
        <v>2671</v>
      </c>
      <c r="AH661" s="174" t="s">
        <v>2667</v>
      </c>
      <c r="AI661" s="174" t="s">
        <v>2668</v>
      </c>
      <c r="AJ661" s="176" t="s">
        <v>2672</v>
      </c>
    </row>
    <row r="662" spans="1:36" ht="315">
      <c r="A662" s="174" t="s">
        <v>433</v>
      </c>
      <c r="B662" s="174" t="s">
        <v>2065</v>
      </c>
      <c r="C662" s="174">
        <v>552764</v>
      </c>
      <c r="D662" s="174" t="s">
        <v>2066</v>
      </c>
      <c r="E662" s="174" t="s">
        <v>503</v>
      </c>
      <c r="F662" s="174" t="s">
        <v>503</v>
      </c>
      <c r="G662" s="174" t="s">
        <v>304</v>
      </c>
      <c r="H662" s="175">
        <v>45824.912499999999</v>
      </c>
      <c r="I662" s="174" t="s">
        <v>453</v>
      </c>
      <c r="J662" s="174" t="s">
        <v>475</v>
      </c>
      <c r="K662" s="174" t="s">
        <v>440</v>
      </c>
      <c r="L662" s="174" t="s">
        <v>441</v>
      </c>
      <c r="M662" s="174" t="s">
        <v>442</v>
      </c>
      <c r="N662" s="174" t="s">
        <v>1452</v>
      </c>
      <c r="O662" s="174" t="s">
        <v>2059</v>
      </c>
      <c r="P662" s="174" t="s">
        <v>2064</v>
      </c>
      <c r="Q662" s="174" t="s">
        <v>931</v>
      </c>
      <c r="R662" s="174" t="s">
        <v>932</v>
      </c>
      <c r="S662" s="174" t="s">
        <v>2036</v>
      </c>
      <c r="T662" s="174" t="s">
        <v>2067</v>
      </c>
      <c r="AF662" s="174" t="s">
        <v>2670</v>
      </c>
      <c r="AG662" s="174" t="s">
        <v>2671</v>
      </c>
      <c r="AH662" s="174" t="s">
        <v>2667</v>
      </c>
      <c r="AI662" s="174" t="s">
        <v>2668</v>
      </c>
      <c r="AJ662" s="176" t="s">
        <v>2672</v>
      </c>
    </row>
    <row r="663" spans="1:36" ht="315">
      <c r="A663" s="174" t="s">
        <v>433</v>
      </c>
      <c r="B663" s="174" t="s">
        <v>2068</v>
      </c>
      <c r="C663" s="174">
        <v>552763</v>
      </c>
      <c r="D663" s="174" t="s">
        <v>2069</v>
      </c>
      <c r="E663" s="174" t="s">
        <v>503</v>
      </c>
      <c r="F663" s="174" t="s">
        <v>503</v>
      </c>
      <c r="G663" s="174" t="s">
        <v>304</v>
      </c>
      <c r="H663" s="175">
        <v>45824.864583333336</v>
      </c>
      <c r="I663" s="174" t="s">
        <v>453</v>
      </c>
      <c r="J663" s="174" t="s">
        <v>475</v>
      </c>
      <c r="K663" s="174" t="s">
        <v>440</v>
      </c>
      <c r="L663" s="174" t="s">
        <v>441</v>
      </c>
      <c r="M663" s="174" t="s">
        <v>442</v>
      </c>
      <c r="N663" s="174" t="s">
        <v>1452</v>
      </c>
      <c r="O663" s="174" t="s">
        <v>2059</v>
      </c>
      <c r="P663" s="174" t="s">
        <v>2064</v>
      </c>
      <c r="Q663" s="174" t="s">
        <v>931</v>
      </c>
      <c r="R663" s="174" t="s">
        <v>932</v>
      </c>
      <c r="S663" s="174" t="s">
        <v>2036</v>
      </c>
      <c r="T663" s="174" t="s">
        <v>2067</v>
      </c>
      <c r="AF663" s="174" t="s">
        <v>2670</v>
      </c>
      <c r="AG663" s="174" t="s">
        <v>2671</v>
      </c>
      <c r="AH663" s="174" t="s">
        <v>2667</v>
      </c>
      <c r="AI663" s="174" t="s">
        <v>2668</v>
      </c>
      <c r="AJ663" s="176" t="s">
        <v>2672</v>
      </c>
    </row>
    <row r="664" spans="1:36" ht="315">
      <c r="A664" s="174" t="s">
        <v>433</v>
      </c>
      <c r="B664" s="174" t="s">
        <v>2070</v>
      </c>
      <c r="C664" s="174">
        <v>552747</v>
      </c>
      <c r="D664" s="174" t="s">
        <v>2071</v>
      </c>
      <c r="E664" s="174" t="s">
        <v>559</v>
      </c>
      <c r="F664" s="174" t="s">
        <v>559</v>
      </c>
      <c r="G664" s="174" t="s">
        <v>304</v>
      </c>
      <c r="H664" s="175">
        <v>45824.652083333334</v>
      </c>
      <c r="I664" s="174" t="s">
        <v>453</v>
      </c>
      <c r="J664" s="174" t="s">
        <v>475</v>
      </c>
      <c r="K664" s="174" t="s">
        <v>2072</v>
      </c>
      <c r="L664" s="174" t="s">
        <v>2073</v>
      </c>
      <c r="M664" s="174" t="s">
        <v>1041</v>
      </c>
      <c r="N664" s="174" t="s">
        <v>485</v>
      </c>
      <c r="O664" s="174" t="s">
        <v>2033</v>
      </c>
      <c r="P664" s="174" t="s">
        <v>2074</v>
      </c>
      <c r="Q664" s="174" t="s">
        <v>2075</v>
      </c>
      <c r="R664" s="174" t="s">
        <v>2076</v>
      </c>
      <c r="S664" s="174" t="s">
        <v>463</v>
      </c>
      <c r="AF664" s="174" t="s">
        <v>2670</v>
      </c>
      <c r="AG664" s="174" t="s">
        <v>2671</v>
      </c>
      <c r="AH664" s="174" t="s">
        <v>2667</v>
      </c>
      <c r="AI664" s="174" t="s">
        <v>2668</v>
      </c>
      <c r="AJ664" s="176" t="s">
        <v>2672</v>
      </c>
    </row>
    <row r="665" spans="1:36" ht="315">
      <c r="A665" s="174" t="s">
        <v>433</v>
      </c>
      <c r="B665" s="174" t="s">
        <v>2077</v>
      </c>
      <c r="C665" s="174">
        <v>551993</v>
      </c>
      <c r="D665" s="174" t="s">
        <v>2078</v>
      </c>
      <c r="E665" s="174" t="s">
        <v>559</v>
      </c>
      <c r="F665" s="174" t="s">
        <v>559</v>
      </c>
      <c r="G665" s="174" t="s">
        <v>304</v>
      </c>
      <c r="H665" s="175">
        <v>45824.370138888888</v>
      </c>
      <c r="I665" s="174" t="s">
        <v>453</v>
      </c>
      <c r="J665" s="174" t="s">
        <v>475</v>
      </c>
      <c r="K665" s="174" t="s">
        <v>2079</v>
      </c>
      <c r="L665" s="174" t="s">
        <v>2072</v>
      </c>
      <c r="M665" s="174" t="s">
        <v>2073</v>
      </c>
      <c r="N665" s="174" t="s">
        <v>648</v>
      </c>
      <c r="O665" s="174" t="s">
        <v>649</v>
      </c>
      <c r="P665" s="174" t="s">
        <v>1041</v>
      </c>
      <c r="Q665" s="174" t="s">
        <v>485</v>
      </c>
      <c r="R665" s="174" t="s">
        <v>2080</v>
      </c>
      <c r="S665" s="174" t="s">
        <v>2033</v>
      </c>
      <c r="T665" s="174" t="s">
        <v>2074</v>
      </c>
      <c r="U665" s="174" t="s">
        <v>2075</v>
      </c>
      <c r="V665" s="174" t="s">
        <v>463</v>
      </c>
      <c r="AF665" s="174" t="s">
        <v>2670</v>
      </c>
      <c r="AG665" s="174" t="s">
        <v>2671</v>
      </c>
      <c r="AH665" s="174" t="s">
        <v>2667</v>
      </c>
      <c r="AI665" s="174" t="s">
        <v>2668</v>
      </c>
      <c r="AJ665" s="176" t="s">
        <v>2672</v>
      </c>
    </row>
    <row r="666" spans="1:36" ht="315">
      <c r="A666" s="174" t="s">
        <v>433</v>
      </c>
      <c r="B666" s="174" t="s">
        <v>2081</v>
      </c>
      <c r="C666" s="174">
        <v>551924</v>
      </c>
      <c r="D666" s="174" t="s">
        <v>2082</v>
      </c>
      <c r="E666" s="174" t="s">
        <v>532</v>
      </c>
      <c r="F666" s="174" t="s">
        <v>532</v>
      </c>
      <c r="G666" s="174" t="s">
        <v>304</v>
      </c>
      <c r="H666" s="175">
        <v>45823.991666666669</v>
      </c>
      <c r="I666" s="174" t="s">
        <v>453</v>
      </c>
      <c r="J666" s="174" t="s">
        <v>678</v>
      </c>
      <c r="K666" s="174" t="s">
        <v>880</v>
      </c>
      <c r="L666" s="174" t="s">
        <v>441</v>
      </c>
      <c r="M666" s="174" t="s">
        <v>442</v>
      </c>
      <c r="N666" s="174" t="s">
        <v>1452</v>
      </c>
      <c r="O666" s="174" t="s">
        <v>2059</v>
      </c>
      <c r="P666" s="174" t="s">
        <v>1706</v>
      </c>
      <c r="Q666" s="174" t="s">
        <v>1667</v>
      </c>
      <c r="R666" s="174" t="s">
        <v>763</v>
      </c>
      <c r="S666" s="174" t="s">
        <v>2036</v>
      </c>
      <c r="T666" s="174" t="s">
        <v>2083</v>
      </c>
      <c r="U666" s="174" t="s">
        <v>963</v>
      </c>
      <c r="AF666" s="174" t="s">
        <v>2670</v>
      </c>
      <c r="AG666" s="174" t="s">
        <v>2671</v>
      </c>
      <c r="AH666" s="174" t="s">
        <v>2667</v>
      </c>
      <c r="AI666" s="174" t="s">
        <v>2668</v>
      </c>
      <c r="AJ666" s="176" t="s">
        <v>2672</v>
      </c>
    </row>
    <row r="667" spans="1:36" ht="315">
      <c r="A667" s="174" t="s">
        <v>433</v>
      </c>
      <c r="B667" s="174" t="s">
        <v>2084</v>
      </c>
      <c r="C667" s="174">
        <v>551707</v>
      </c>
      <c r="D667" s="174" t="s">
        <v>2032</v>
      </c>
      <c r="E667" s="174" t="s">
        <v>1583</v>
      </c>
      <c r="F667" s="174" t="s">
        <v>662</v>
      </c>
      <c r="G667" s="174" t="s">
        <v>303</v>
      </c>
      <c r="H667" s="175">
        <v>45821.54791666667</v>
      </c>
      <c r="I667" s="174" t="s">
        <v>482</v>
      </c>
      <c r="J667" s="174" t="s">
        <v>475</v>
      </c>
      <c r="K667" s="174" t="s">
        <v>440</v>
      </c>
      <c r="L667" s="174" t="s">
        <v>441</v>
      </c>
      <c r="M667" s="174" t="s">
        <v>1041</v>
      </c>
      <c r="N667" s="174" t="s">
        <v>442</v>
      </c>
      <c r="O667" s="174" t="s">
        <v>1452</v>
      </c>
      <c r="P667" s="174" t="s">
        <v>2085</v>
      </c>
      <c r="Q667" s="174" t="s">
        <v>1998</v>
      </c>
      <c r="R667" s="174" t="s">
        <v>1207</v>
      </c>
      <c r="S667" s="174" t="s">
        <v>2036</v>
      </c>
      <c r="T667" s="174" t="s">
        <v>2086</v>
      </c>
      <c r="AF667" s="174" t="s">
        <v>2670</v>
      </c>
      <c r="AG667" s="174" t="s">
        <v>2671</v>
      </c>
      <c r="AH667" s="174" t="s">
        <v>2667</v>
      </c>
      <c r="AI667" s="174" t="s">
        <v>2668</v>
      </c>
      <c r="AJ667" s="176" t="s">
        <v>2672</v>
      </c>
    </row>
    <row r="668" spans="1:36" ht="315">
      <c r="A668" s="174" t="s">
        <v>433</v>
      </c>
      <c r="B668" s="174" t="s">
        <v>2087</v>
      </c>
      <c r="C668" s="174">
        <v>551544</v>
      </c>
      <c r="D668" s="174" t="s">
        <v>2088</v>
      </c>
      <c r="E668" s="174" t="s">
        <v>559</v>
      </c>
      <c r="F668" s="174" t="s">
        <v>559</v>
      </c>
      <c r="G668" s="174" t="s">
        <v>304</v>
      </c>
      <c r="H668" s="175">
        <v>45821.474999999999</v>
      </c>
      <c r="I668" s="174" t="s">
        <v>453</v>
      </c>
      <c r="J668" s="174" t="s">
        <v>475</v>
      </c>
      <c r="K668" s="174" t="s">
        <v>2079</v>
      </c>
      <c r="L668" s="174" t="s">
        <v>2072</v>
      </c>
      <c r="M668" s="174" t="s">
        <v>2073</v>
      </c>
      <c r="N668" s="174" t="s">
        <v>648</v>
      </c>
      <c r="O668" s="174" t="s">
        <v>649</v>
      </c>
      <c r="P668" s="174" t="s">
        <v>1201</v>
      </c>
      <c r="Q668" s="174" t="s">
        <v>445</v>
      </c>
      <c r="R668" s="174" t="s">
        <v>504</v>
      </c>
      <c r="S668" s="174" t="s">
        <v>1010</v>
      </c>
      <c r="T668" s="174" t="s">
        <v>2080</v>
      </c>
      <c r="U668" s="174" t="s">
        <v>2089</v>
      </c>
      <c r="V668" s="174" t="s">
        <v>2033</v>
      </c>
      <c r="W668" s="174" t="s">
        <v>2074</v>
      </c>
      <c r="X668" s="174" t="s">
        <v>2075</v>
      </c>
      <c r="Y668" s="174" t="s">
        <v>463</v>
      </c>
      <c r="AF668" s="174" t="s">
        <v>2670</v>
      </c>
      <c r="AG668" s="174" t="s">
        <v>2671</v>
      </c>
      <c r="AH668" s="174" t="s">
        <v>2667</v>
      </c>
      <c r="AI668" s="174" t="s">
        <v>2668</v>
      </c>
      <c r="AJ668" s="176" t="s">
        <v>2672</v>
      </c>
    </row>
    <row r="669" spans="1:36" ht="315">
      <c r="A669" s="174" t="s">
        <v>433</v>
      </c>
      <c r="B669" s="174" t="s">
        <v>2090</v>
      </c>
      <c r="C669" s="174">
        <v>551210</v>
      </c>
      <c r="D669" s="174" t="s">
        <v>2091</v>
      </c>
      <c r="E669" s="174" t="s">
        <v>496</v>
      </c>
      <c r="F669" s="174" t="s">
        <v>496</v>
      </c>
      <c r="G669" s="174" t="s">
        <v>304</v>
      </c>
      <c r="H669" s="175">
        <v>45820.626388888886</v>
      </c>
      <c r="I669" s="174" t="s">
        <v>482</v>
      </c>
      <c r="J669" s="174" t="s">
        <v>475</v>
      </c>
      <c r="K669" s="174" t="s">
        <v>440</v>
      </c>
      <c r="L669" s="174" t="s">
        <v>441</v>
      </c>
      <c r="M669" s="174" t="s">
        <v>1041</v>
      </c>
      <c r="N669" s="174" t="s">
        <v>442</v>
      </c>
      <c r="O669" s="174" t="s">
        <v>1452</v>
      </c>
      <c r="P669" s="174" t="s">
        <v>2085</v>
      </c>
      <c r="Q669" s="174" t="s">
        <v>1897</v>
      </c>
      <c r="R669" s="174" t="s">
        <v>763</v>
      </c>
      <c r="S669" s="174" t="s">
        <v>2036</v>
      </c>
      <c r="T669" s="174" t="s">
        <v>2030</v>
      </c>
      <c r="U669" s="174" t="s">
        <v>963</v>
      </c>
      <c r="AF669" s="174" t="s">
        <v>2670</v>
      </c>
      <c r="AG669" s="174" t="s">
        <v>2671</v>
      </c>
      <c r="AH669" s="174" t="s">
        <v>2667</v>
      </c>
      <c r="AI669" s="174" t="s">
        <v>2668</v>
      </c>
      <c r="AJ669" s="176" t="s">
        <v>2672</v>
      </c>
    </row>
    <row r="670" spans="1:36" ht="315">
      <c r="A670" s="174" t="s">
        <v>433</v>
      </c>
      <c r="B670" s="174" t="s">
        <v>2092</v>
      </c>
      <c r="C670" s="174">
        <v>550725</v>
      </c>
      <c r="D670" s="174" t="s">
        <v>2093</v>
      </c>
      <c r="E670" s="174" t="s">
        <v>519</v>
      </c>
      <c r="F670" s="174" t="s">
        <v>519</v>
      </c>
      <c r="G670" s="174" t="s">
        <v>304</v>
      </c>
      <c r="H670" s="175">
        <v>45820.027777777781</v>
      </c>
      <c r="I670" s="174" t="s">
        <v>453</v>
      </c>
      <c r="J670" s="174" t="s">
        <v>678</v>
      </c>
      <c r="K670" s="174" t="s">
        <v>440</v>
      </c>
      <c r="L670" s="174" t="s">
        <v>441</v>
      </c>
      <c r="M670" s="174" t="s">
        <v>442</v>
      </c>
      <c r="N670" s="174" t="s">
        <v>1452</v>
      </c>
      <c r="O670" s="174" t="s">
        <v>2059</v>
      </c>
      <c r="P670" s="174" t="s">
        <v>1998</v>
      </c>
      <c r="Q670" s="174" t="s">
        <v>2016</v>
      </c>
      <c r="R670" s="174" t="s">
        <v>2017</v>
      </c>
      <c r="S670" s="174" t="s">
        <v>763</v>
      </c>
      <c r="T670" s="174" t="s">
        <v>2036</v>
      </c>
      <c r="U670" s="174" t="s">
        <v>2024</v>
      </c>
      <c r="V670" s="174" t="s">
        <v>2018</v>
      </c>
      <c r="W670" s="174" t="s">
        <v>963</v>
      </c>
      <c r="AF670" s="174" t="s">
        <v>2670</v>
      </c>
      <c r="AG670" s="174" t="s">
        <v>2671</v>
      </c>
      <c r="AH670" s="174" t="s">
        <v>2667</v>
      </c>
      <c r="AI670" s="174" t="s">
        <v>2668</v>
      </c>
      <c r="AJ670" s="176" t="s">
        <v>2672</v>
      </c>
    </row>
    <row r="671" spans="1:36" ht="315">
      <c r="A671" s="174" t="s">
        <v>433</v>
      </c>
      <c r="B671" s="174" t="s">
        <v>2094</v>
      </c>
      <c r="C671" s="174">
        <v>550039</v>
      </c>
      <c r="D671" s="174" t="s">
        <v>2095</v>
      </c>
      <c r="E671" s="174" t="s">
        <v>519</v>
      </c>
      <c r="F671" s="174" t="s">
        <v>519</v>
      </c>
      <c r="G671" s="174" t="s">
        <v>304</v>
      </c>
      <c r="H671" s="175">
        <v>45818.912499999999</v>
      </c>
      <c r="I671" s="174" t="s">
        <v>453</v>
      </c>
      <c r="J671" s="174" t="s">
        <v>475</v>
      </c>
      <c r="K671" s="174" t="s">
        <v>440</v>
      </c>
      <c r="L671" s="174" t="s">
        <v>441</v>
      </c>
      <c r="M671" s="174" t="s">
        <v>442</v>
      </c>
      <c r="N671" s="174" t="s">
        <v>1452</v>
      </c>
      <c r="O671" s="174" t="s">
        <v>2085</v>
      </c>
      <c r="P671" s="174" t="s">
        <v>2064</v>
      </c>
      <c r="Q671" s="174" t="s">
        <v>1058</v>
      </c>
      <c r="R671" s="174" t="s">
        <v>763</v>
      </c>
      <c r="S671" s="174" t="s">
        <v>2036</v>
      </c>
      <c r="T671" s="174" t="s">
        <v>2096</v>
      </c>
      <c r="U671" s="174" t="s">
        <v>963</v>
      </c>
      <c r="AF671" s="174" t="s">
        <v>2670</v>
      </c>
      <c r="AG671" s="174" t="s">
        <v>2671</v>
      </c>
      <c r="AH671" s="174" t="s">
        <v>2667</v>
      </c>
      <c r="AI671" s="174" t="s">
        <v>2668</v>
      </c>
      <c r="AJ671" s="176" t="s">
        <v>2672</v>
      </c>
    </row>
    <row r="672" spans="1:36" ht="315">
      <c r="A672" s="174" t="s">
        <v>433</v>
      </c>
      <c r="B672" s="174" t="s">
        <v>2097</v>
      </c>
      <c r="C672" s="174">
        <v>550118</v>
      </c>
      <c r="D672" s="174" t="s">
        <v>2098</v>
      </c>
      <c r="E672" s="174" t="s">
        <v>436</v>
      </c>
      <c r="F672" s="174" t="s">
        <v>436</v>
      </c>
      <c r="G672" s="174" t="s">
        <v>304</v>
      </c>
      <c r="H672" s="175">
        <v>45818.763194444444</v>
      </c>
      <c r="I672" s="174" t="s">
        <v>482</v>
      </c>
      <c r="J672" s="174" t="s">
        <v>475</v>
      </c>
      <c r="K672" s="174" t="s">
        <v>440</v>
      </c>
      <c r="L672" s="174" t="s">
        <v>441</v>
      </c>
      <c r="M672" s="174" t="s">
        <v>442</v>
      </c>
      <c r="N672" s="174" t="s">
        <v>1452</v>
      </c>
      <c r="O672" s="174" t="s">
        <v>2085</v>
      </c>
      <c r="P672" s="174" t="s">
        <v>2064</v>
      </c>
      <c r="Q672" s="174" t="s">
        <v>2099</v>
      </c>
      <c r="R672" s="174" t="s">
        <v>485</v>
      </c>
      <c r="S672" s="174" t="s">
        <v>2100</v>
      </c>
      <c r="T672" s="174" t="s">
        <v>2101</v>
      </c>
      <c r="U672" s="174" t="s">
        <v>2036</v>
      </c>
      <c r="V672" s="174" t="s">
        <v>2102</v>
      </c>
      <c r="W672" s="174" t="s">
        <v>2018</v>
      </c>
      <c r="AF672" s="174" t="s">
        <v>2670</v>
      </c>
      <c r="AG672" s="174" t="s">
        <v>2671</v>
      </c>
      <c r="AH672" s="174" t="s">
        <v>2667</v>
      </c>
      <c r="AI672" s="174" t="s">
        <v>2668</v>
      </c>
      <c r="AJ672" s="176" t="s">
        <v>2672</v>
      </c>
    </row>
    <row r="673" spans="1:36" ht="315">
      <c r="A673" s="174" t="s">
        <v>433</v>
      </c>
      <c r="B673" s="174" t="s">
        <v>2103</v>
      </c>
      <c r="C673" s="174">
        <v>548737</v>
      </c>
      <c r="D673" s="174" t="s">
        <v>2104</v>
      </c>
      <c r="E673" s="174" t="s">
        <v>549</v>
      </c>
      <c r="F673" s="174" t="s">
        <v>549</v>
      </c>
      <c r="G673" s="174" t="s">
        <v>304</v>
      </c>
      <c r="H673" s="175">
        <v>45814.90347222222</v>
      </c>
      <c r="I673" s="174" t="s">
        <v>453</v>
      </c>
      <c r="J673" s="174" t="s">
        <v>1005</v>
      </c>
      <c r="K673" s="174" t="s">
        <v>737</v>
      </c>
      <c r="L673" s="174" t="s">
        <v>738</v>
      </c>
      <c r="M673" s="174" t="s">
        <v>442</v>
      </c>
      <c r="N673" s="174" t="s">
        <v>1452</v>
      </c>
      <c r="O673" s="174" t="s">
        <v>2085</v>
      </c>
      <c r="P673" s="174" t="s">
        <v>2064</v>
      </c>
      <c r="Q673" s="174" t="s">
        <v>763</v>
      </c>
      <c r="R673" s="174" t="s">
        <v>2105</v>
      </c>
      <c r="AF673" s="174" t="s">
        <v>2670</v>
      </c>
      <c r="AG673" s="174" t="s">
        <v>2671</v>
      </c>
      <c r="AH673" s="174" t="s">
        <v>2667</v>
      </c>
      <c r="AI673" s="174" t="s">
        <v>2668</v>
      </c>
      <c r="AJ673" s="176" t="s">
        <v>2672</v>
      </c>
    </row>
    <row r="674" spans="1:36" ht="315">
      <c r="A674" s="174" t="s">
        <v>433</v>
      </c>
      <c r="B674" s="174" t="s">
        <v>2106</v>
      </c>
      <c r="C674" s="174">
        <v>548059</v>
      </c>
      <c r="D674" s="174" t="s">
        <v>2107</v>
      </c>
      <c r="E674" s="174" t="s">
        <v>452</v>
      </c>
      <c r="F674" s="174" t="s">
        <v>452</v>
      </c>
      <c r="G674" s="174" t="s">
        <v>304</v>
      </c>
      <c r="H674" s="175">
        <v>45813.613194444442</v>
      </c>
      <c r="I674" s="174" t="s">
        <v>482</v>
      </c>
      <c r="J674" s="174" t="s">
        <v>475</v>
      </c>
      <c r="K674" s="174" t="s">
        <v>737</v>
      </c>
      <c r="L674" s="174" t="s">
        <v>738</v>
      </c>
      <c r="M674" s="174" t="s">
        <v>1041</v>
      </c>
      <c r="N674" s="174" t="s">
        <v>442</v>
      </c>
      <c r="O674" s="174" t="s">
        <v>1452</v>
      </c>
      <c r="P674" s="174" t="s">
        <v>2108</v>
      </c>
      <c r="Q674" s="174" t="s">
        <v>2064</v>
      </c>
      <c r="R674" s="174" t="s">
        <v>2109</v>
      </c>
      <c r="S674" s="174" t="s">
        <v>763</v>
      </c>
      <c r="T674" s="174" t="s">
        <v>2105</v>
      </c>
      <c r="U674" s="174" t="s">
        <v>2110</v>
      </c>
      <c r="V674" s="174" t="s">
        <v>963</v>
      </c>
      <c r="AF674" s="174" t="s">
        <v>2670</v>
      </c>
      <c r="AG674" s="174" t="s">
        <v>2671</v>
      </c>
      <c r="AH674" s="174" t="s">
        <v>2667</v>
      </c>
      <c r="AI674" s="174" t="s">
        <v>2668</v>
      </c>
      <c r="AJ674" s="176" t="s">
        <v>2672</v>
      </c>
    </row>
    <row r="675" spans="1:36" ht="315">
      <c r="A675" s="174" t="s">
        <v>433</v>
      </c>
      <c r="B675" s="174" t="s">
        <v>2111</v>
      </c>
      <c r="C675" s="174">
        <v>547756</v>
      </c>
      <c r="D675" s="174" t="s">
        <v>2112</v>
      </c>
      <c r="E675" s="174" t="s">
        <v>452</v>
      </c>
      <c r="F675" s="174" t="s">
        <v>452</v>
      </c>
      <c r="G675" s="174" t="s">
        <v>304</v>
      </c>
      <c r="H675" s="175">
        <v>45813.472916666666</v>
      </c>
      <c r="I675" s="174" t="s">
        <v>453</v>
      </c>
      <c r="J675" s="174" t="s">
        <v>678</v>
      </c>
      <c r="K675" s="174" t="s">
        <v>737</v>
      </c>
      <c r="L675" s="174" t="s">
        <v>738</v>
      </c>
      <c r="M675" s="174" t="s">
        <v>442</v>
      </c>
      <c r="N675" s="174" t="s">
        <v>1452</v>
      </c>
      <c r="O675" s="174" t="s">
        <v>2108</v>
      </c>
      <c r="P675" s="174" t="s">
        <v>1725</v>
      </c>
      <c r="Q675" s="174" t="s">
        <v>1238</v>
      </c>
      <c r="R675" s="174" t="s">
        <v>460</v>
      </c>
      <c r="S675" s="174" t="s">
        <v>1726</v>
      </c>
      <c r="T675" s="174" t="s">
        <v>763</v>
      </c>
      <c r="U675" s="174" t="s">
        <v>2105</v>
      </c>
      <c r="V675" s="174" t="s">
        <v>963</v>
      </c>
      <c r="AF675" s="174" t="s">
        <v>2670</v>
      </c>
      <c r="AG675" s="174" t="s">
        <v>2671</v>
      </c>
      <c r="AH675" s="174" t="s">
        <v>2667</v>
      </c>
      <c r="AI675" s="174" t="s">
        <v>2668</v>
      </c>
      <c r="AJ675" s="176" t="s">
        <v>2672</v>
      </c>
    </row>
    <row r="676" spans="1:36" ht="315">
      <c r="A676" s="174" t="s">
        <v>433</v>
      </c>
      <c r="B676" s="174" t="s">
        <v>2113</v>
      </c>
      <c r="C676" s="174">
        <v>547207</v>
      </c>
      <c r="D676" s="174" t="s">
        <v>2114</v>
      </c>
      <c r="E676" s="174" t="s">
        <v>496</v>
      </c>
      <c r="F676" s="174" t="s">
        <v>496</v>
      </c>
      <c r="G676" s="174" t="s">
        <v>304</v>
      </c>
      <c r="H676" s="175">
        <v>45812.680555555555</v>
      </c>
      <c r="I676" s="174" t="s">
        <v>482</v>
      </c>
      <c r="J676" s="174" t="s">
        <v>678</v>
      </c>
      <c r="K676" s="174" t="s">
        <v>737</v>
      </c>
      <c r="L676" s="174" t="s">
        <v>738</v>
      </c>
      <c r="M676" s="174" t="s">
        <v>442</v>
      </c>
      <c r="N676" s="174" t="s">
        <v>1452</v>
      </c>
      <c r="O676" s="174" t="s">
        <v>2108</v>
      </c>
      <c r="P676" s="174" t="s">
        <v>2115</v>
      </c>
      <c r="Q676" s="174" t="s">
        <v>763</v>
      </c>
      <c r="R676" s="174" t="s">
        <v>2105</v>
      </c>
      <c r="S676" s="174" t="s">
        <v>2116</v>
      </c>
      <c r="T676" s="174" t="s">
        <v>963</v>
      </c>
      <c r="AF676" s="174" t="s">
        <v>2670</v>
      </c>
      <c r="AG676" s="174" t="s">
        <v>2671</v>
      </c>
      <c r="AH676" s="174" t="s">
        <v>2667</v>
      </c>
      <c r="AI676" s="174" t="s">
        <v>2668</v>
      </c>
      <c r="AJ676" s="176" t="s">
        <v>2672</v>
      </c>
    </row>
    <row r="677" spans="1:36" ht="315">
      <c r="A677" s="174" t="s">
        <v>433</v>
      </c>
      <c r="B677" s="174" t="s">
        <v>2117</v>
      </c>
      <c r="C677" s="174">
        <v>541052</v>
      </c>
      <c r="D677" s="174" t="s">
        <v>2118</v>
      </c>
      <c r="E677" s="174" t="s">
        <v>519</v>
      </c>
      <c r="F677" s="174" t="s">
        <v>519</v>
      </c>
      <c r="G677" s="174" t="s">
        <v>304</v>
      </c>
      <c r="H677" s="175">
        <v>45800.586111111108</v>
      </c>
      <c r="I677" s="174" t="s">
        <v>453</v>
      </c>
      <c r="J677" s="174" t="s">
        <v>475</v>
      </c>
      <c r="K677" s="174" t="s">
        <v>737</v>
      </c>
      <c r="L677" s="174" t="s">
        <v>1201</v>
      </c>
      <c r="M677" s="174" t="s">
        <v>485</v>
      </c>
      <c r="N677" s="174" t="s">
        <v>1058</v>
      </c>
      <c r="O677" s="174" t="s">
        <v>2119</v>
      </c>
      <c r="P677" s="174" t="s">
        <v>2120</v>
      </c>
      <c r="Q677" s="174" t="s">
        <v>2121</v>
      </c>
      <c r="AF677" s="174" t="s">
        <v>2670</v>
      </c>
      <c r="AG677" s="174" t="s">
        <v>2671</v>
      </c>
      <c r="AH677" s="174" t="s">
        <v>2667</v>
      </c>
      <c r="AI677" s="174" t="s">
        <v>2668</v>
      </c>
      <c r="AJ677" s="176" t="s">
        <v>2672</v>
      </c>
    </row>
    <row r="678" spans="1:36" ht="315">
      <c r="A678" s="174" t="s">
        <v>433</v>
      </c>
      <c r="B678" s="174" t="s">
        <v>2122</v>
      </c>
      <c r="C678" s="174">
        <v>535348</v>
      </c>
      <c r="D678" s="174" t="s">
        <v>2123</v>
      </c>
      <c r="E678" s="174" t="s">
        <v>525</v>
      </c>
      <c r="F678" s="174" t="s">
        <v>525</v>
      </c>
      <c r="G678" s="174" t="s">
        <v>304</v>
      </c>
      <c r="H678" s="175">
        <v>45792.938888888886</v>
      </c>
      <c r="I678" s="174" t="s">
        <v>453</v>
      </c>
      <c r="J678" s="174" t="s">
        <v>475</v>
      </c>
      <c r="K678" s="174" t="s">
        <v>1201</v>
      </c>
      <c r="L678" s="174" t="s">
        <v>485</v>
      </c>
      <c r="M678" s="174" t="s">
        <v>1058</v>
      </c>
      <c r="N678" s="174" t="s">
        <v>2033</v>
      </c>
      <c r="O678" s="174" t="s">
        <v>2121</v>
      </c>
      <c r="P678" s="174" t="s">
        <v>463</v>
      </c>
      <c r="AF678" s="174" t="s">
        <v>2670</v>
      </c>
      <c r="AG678" s="174" t="s">
        <v>2671</v>
      </c>
      <c r="AH678" s="174" t="s">
        <v>2667</v>
      </c>
      <c r="AI678" s="174" t="s">
        <v>2668</v>
      </c>
      <c r="AJ678" s="176" t="s">
        <v>2672</v>
      </c>
    </row>
    <row r="679" spans="1:36" ht="315">
      <c r="A679" s="174" t="s">
        <v>433</v>
      </c>
      <c r="B679" s="174" t="s">
        <v>2124</v>
      </c>
      <c r="C679" s="174">
        <v>534151</v>
      </c>
      <c r="D679" s="174" t="s">
        <v>2125</v>
      </c>
      <c r="E679" s="174" t="s">
        <v>436</v>
      </c>
      <c r="F679" s="174" t="s">
        <v>436</v>
      </c>
      <c r="G679" s="174" t="s">
        <v>304</v>
      </c>
      <c r="H679" s="175">
        <v>45790.894444444442</v>
      </c>
      <c r="I679" s="174" t="s">
        <v>453</v>
      </c>
      <c r="J679" s="174" t="s">
        <v>2126</v>
      </c>
      <c r="K679" s="174" t="s">
        <v>737</v>
      </c>
      <c r="L679" s="174" t="s">
        <v>738</v>
      </c>
      <c r="M679" s="174" t="s">
        <v>2127</v>
      </c>
      <c r="N679" s="174" t="s">
        <v>2064</v>
      </c>
      <c r="O679" s="174" t="s">
        <v>763</v>
      </c>
      <c r="AF679" s="174" t="s">
        <v>2670</v>
      </c>
      <c r="AG679" s="174" t="s">
        <v>2671</v>
      </c>
      <c r="AH679" s="174" t="s">
        <v>2667</v>
      </c>
      <c r="AI679" s="174" t="s">
        <v>2668</v>
      </c>
      <c r="AJ679" s="176" t="s">
        <v>2672</v>
      </c>
    </row>
    <row r="680" spans="1:36" ht="315">
      <c r="A680" s="174" t="s">
        <v>433</v>
      </c>
      <c r="B680" s="174" t="s">
        <v>2128</v>
      </c>
      <c r="C680" s="174">
        <v>534137</v>
      </c>
      <c r="D680" s="174" t="s">
        <v>2129</v>
      </c>
      <c r="E680" s="174" t="s">
        <v>436</v>
      </c>
      <c r="F680" s="174" t="s">
        <v>436</v>
      </c>
      <c r="G680" s="174" t="s">
        <v>304</v>
      </c>
      <c r="H680" s="175">
        <v>45790.872916666667</v>
      </c>
      <c r="I680" s="174" t="s">
        <v>482</v>
      </c>
      <c r="J680" s="174" t="s">
        <v>2126</v>
      </c>
      <c r="K680" s="174" t="s">
        <v>737</v>
      </c>
      <c r="L680" s="174" t="s">
        <v>738</v>
      </c>
      <c r="M680" s="174" t="s">
        <v>1041</v>
      </c>
      <c r="N680" s="174" t="s">
        <v>1452</v>
      </c>
      <c r="O680" s="174" t="s">
        <v>2127</v>
      </c>
      <c r="P680" s="174" t="s">
        <v>2130</v>
      </c>
      <c r="Q680" s="174" t="s">
        <v>672</v>
      </c>
      <c r="R680" s="174" t="s">
        <v>763</v>
      </c>
      <c r="S680" s="174" t="s">
        <v>2131</v>
      </c>
      <c r="T680" s="174" t="s">
        <v>963</v>
      </c>
      <c r="AF680" s="174" t="s">
        <v>2670</v>
      </c>
      <c r="AG680" s="174" t="s">
        <v>2671</v>
      </c>
      <c r="AH680" s="174" t="s">
        <v>2667</v>
      </c>
      <c r="AI680" s="174" t="s">
        <v>2668</v>
      </c>
      <c r="AJ680" s="176" t="s">
        <v>2672</v>
      </c>
    </row>
    <row r="681" spans="1:36" ht="315">
      <c r="A681" s="174" t="s">
        <v>433</v>
      </c>
      <c r="B681" s="174" t="s">
        <v>2132</v>
      </c>
      <c r="C681" s="174">
        <v>534106</v>
      </c>
      <c r="D681" s="174" t="s">
        <v>2133</v>
      </c>
      <c r="E681" s="174" t="s">
        <v>496</v>
      </c>
      <c r="F681" s="174" t="s">
        <v>496</v>
      </c>
      <c r="G681" s="174" t="s">
        <v>304</v>
      </c>
      <c r="H681" s="175">
        <v>45790.693749999999</v>
      </c>
      <c r="I681" s="174" t="s">
        <v>453</v>
      </c>
      <c r="J681" s="174" t="s">
        <v>483</v>
      </c>
      <c r="K681" s="174" t="s">
        <v>726</v>
      </c>
      <c r="L681" s="174" t="s">
        <v>738</v>
      </c>
      <c r="M681" s="174" t="s">
        <v>1452</v>
      </c>
      <c r="N681" s="174" t="s">
        <v>2127</v>
      </c>
      <c r="O681" s="174" t="s">
        <v>2134</v>
      </c>
      <c r="P681" s="174" t="s">
        <v>931</v>
      </c>
      <c r="Q681" s="174" t="s">
        <v>1899</v>
      </c>
      <c r="R681" s="174" t="s">
        <v>1349</v>
      </c>
      <c r="AF681" s="174" t="s">
        <v>2670</v>
      </c>
      <c r="AG681" s="174" t="s">
        <v>2671</v>
      </c>
      <c r="AH681" s="174" t="s">
        <v>2667</v>
      </c>
      <c r="AI681" s="174" t="s">
        <v>2668</v>
      </c>
      <c r="AJ681" s="176" t="s">
        <v>2672</v>
      </c>
    </row>
    <row r="682" spans="1:36" ht="315">
      <c r="A682" s="174" t="s">
        <v>433</v>
      </c>
      <c r="B682" s="174" t="s">
        <v>2135</v>
      </c>
      <c r="C682" s="174">
        <v>534002</v>
      </c>
      <c r="D682" s="174" t="s">
        <v>1929</v>
      </c>
      <c r="E682" s="174" t="s">
        <v>1311</v>
      </c>
      <c r="F682" s="174" t="s">
        <v>467</v>
      </c>
      <c r="G682" s="174" t="s">
        <v>303</v>
      </c>
      <c r="H682" s="175">
        <v>45790.65625</v>
      </c>
      <c r="I682" s="174" t="s">
        <v>453</v>
      </c>
      <c r="J682" s="174" t="s">
        <v>483</v>
      </c>
      <c r="K682" s="174" t="s">
        <v>737</v>
      </c>
      <c r="L682" s="174" t="s">
        <v>738</v>
      </c>
      <c r="M682" s="174" t="s">
        <v>1452</v>
      </c>
      <c r="N682" s="174" t="s">
        <v>2127</v>
      </c>
      <c r="O682" s="174" t="s">
        <v>2136</v>
      </c>
      <c r="P682" s="174" t="s">
        <v>1931</v>
      </c>
      <c r="AF682" s="174" t="s">
        <v>2670</v>
      </c>
      <c r="AG682" s="174" t="s">
        <v>2671</v>
      </c>
      <c r="AH682" s="174" t="s">
        <v>2667</v>
      </c>
      <c r="AI682" s="174" t="s">
        <v>2668</v>
      </c>
      <c r="AJ682" s="176" t="s">
        <v>2672</v>
      </c>
    </row>
    <row r="683" spans="1:36" ht="315">
      <c r="A683" s="174" t="s">
        <v>433</v>
      </c>
      <c r="B683" s="174" t="s">
        <v>2137</v>
      </c>
      <c r="C683" s="174">
        <v>533851</v>
      </c>
      <c r="D683" s="174" t="s">
        <v>2138</v>
      </c>
      <c r="E683" s="174" t="s">
        <v>436</v>
      </c>
      <c r="F683" s="174" t="s">
        <v>436</v>
      </c>
      <c r="G683" s="174" t="s">
        <v>304</v>
      </c>
      <c r="H683" s="175">
        <v>45790.568749999999</v>
      </c>
      <c r="I683" s="174" t="s">
        <v>482</v>
      </c>
      <c r="J683" s="174" t="s">
        <v>2126</v>
      </c>
      <c r="K683" s="174" t="s">
        <v>737</v>
      </c>
      <c r="L683" s="174" t="s">
        <v>738</v>
      </c>
      <c r="M683" s="174" t="s">
        <v>1041</v>
      </c>
      <c r="N683" s="174" t="s">
        <v>1452</v>
      </c>
      <c r="O683" s="174" t="s">
        <v>2127</v>
      </c>
      <c r="P683" s="174" t="s">
        <v>2130</v>
      </c>
      <c r="Q683" s="174" t="s">
        <v>2139</v>
      </c>
      <c r="R683" s="174" t="s">
        <v>2140</v>
      </c>
      <c r="S683" s="174" t="s">
        <v>1009</v>
      </c>
      <c r="T683" s="174" t="s">
        <v>763</v>
      </c>
      <c r="U683" s="174" t="s">
        <v>2141</v>
      </c>
      <c r="V683" s="174" t="s">
        <v>2142</v>
      </c>
      <c r="W683" s="174" t="s">
        <v>2018</v>
      </c>
      <c r="X683" s="174" t="s">
        <v>963</v>
      </c>
      <c r="AF683" s="174" t="s">
        <v>2670</v>
      </c>
      <c r="AG683" s="174" t="s">
        <v>2671</v>
      </c>
      <c r="AH683" s="174" t="s">
        <v>2667</v>
      </c>
      <c r="AI683" s="174" t="s">
        <v>2668</v>
      </c>
      <c r="AJ683" s="176" t="s">
        <v>2672</v>
      </c>
    </row>
    <row r="684" spans="1:36" ht="315">
      <c r="A684" s="174" t="s">
        <v>433</v>
      </c>
      <c r="B684" s="174" t="s">
        <v>2143</v>
      </c>
      <c r="C684" s="174">
        <v>533901</v>
      </c>
      <c r="D684" s="174" t="s">
        <v>2039</v>
      </c>
      <c r="E684" s="174" t="s">
        <v>662</v>
      </c>
      <c r="F684" s="174" t="s">
        <v>662</v>
      </c>
      <c r="G684" s="174" t="s">
        <v>304</v>
      </c>
      <c r="H684" s="175">
        <v>45790.492361111108</v>
      </c>
      <c r="I684" s="174" t="s">
        <v>482</v>
      </c>
      <c r="J684" s="174" t="s">
        <v>2126</v>
      </c>
      <c r="K684" s="174" t="s">
        <v>737</v>
      </c>
      <c r="L684" s="174" t="s">
        <v>738</v>
      </c>
      <c r="M684" s="174" t="s">
        <v>1041</v>
      </c>
      <c r="N684" s="174" t="s">
        <v>1452</v>
      </c>
      <c r="O684" s="174" t="s">
        <v>2127</v>
      </c>
      <c r="P684" s="174" t="s">
        <v>2115</v>
      </c>
      <c r="Q684" s="174" t="s">
        <v>2016</v>
      </c>
      <c r="R684" s="174" t="s">
        <v>2017</v>
      </c>
      <c r="S684" s="174" t="s">
        <v>493</v>
      </c>
      <c r="T684" s="174" t="s">
        <v>763</v>
      </c>
      <c r="U684" s="174" t="s">
        <v>2042</v>
      </c>
      <c r="V684" s="174" t="s">
        <v>2018</v>
      </c>
      <c r="W684" s="174" t="s">
        <v>963</v>
      </c>
      <c r="AF684" s="174" t="s">
        <v>2670</v>
      </c>
      <c r="AG684" s="174" t="s">
        <v>2671</v>
      </c>
      <c r="AH684" s="174" t="s">
        <v>2667</v>
      </c>
      <c r="AI684" s="174" t="s">
        <v>2668</v>
      </c>
      <c r="AJ684" s="176" t="s">
        <v>2672</v>
      </c>
    </row>
    <row r="685" spans="1:36" ht="315">
      <c r="A685" s="174" t="s">
        <v>433</v>
      </c>
      <c r="B685" s="174" t="s">
        <v>2144</v>
      </c>
      <c r="C685" s="174">
        <v>533621</v>
      </c>
      <c r="D685" s="174" t="s">
        <v>582</v>
      </c>
      <c r="E685" s="174" t="s">
        <v>1440</v>
      </c>
      <c r="F685" s="174" t="s">
        <v>436</v>
      </c>
      <c r="G685" s="174" t="s">
        <v>300</v>
      </c>
      <c r="H685" s="175">
        <v>45790.370138888888</v>
      </c>
      <c r="I685" s="174" t="s">
        <v>437</v>
      </c>
      <c r="J685" s="174" t="s">
        <v>2126</v>
      </c>
      <c r="K685" s="174" t="s">
        <v>737</v>
      </c>
      <c r="L685" s="174" t="s">
        <v>738</v>
      </c>
      <c r="M685" s="174" t="s">
        <v>1452</v>
      </c>
      <c r="N685" s="174" t="s">
        <v>2127</v>
      </c>
      <c r="O685" s="174" t="s">
        <v>2145</v>
      </c>
      <c r="P685" s="174" t="s">
        <v>461</v>
      </c>
      <c r="Q685" s="174" t="s">
        <v>529</v>
      </c>
      <c r="R685" s="174" t="s">
        <v>2146</v>
      </c>
      <c r="AF685" s="174" t="s">
        <v>2670</v>
      </c>
      <c r="AG685" s="174" t="s">
        <v>2671</v>
      </c>
      <c r="AH685" s="174" t="s">
        <v>2667</v>
      </c>
      <c r="AI685" s="174" t="s">
        <v>2668</v>
      </c>
      <c r="AJ685" s="176" t="s">
        <v>2672</v>
      </c>
    </row>
    <row r="686" spans="1:36" ht="315">
      <c r="A686" s="174" t="s">
        <v>433</v>
      </c>
      <c r="B686" s="174" t="s">
        <v>2147</v>
      </c>
      <c r="C686" s="174">
        <v>533426</v>
      </c>
      <c r="D686" s="174" t="s">
        <v>2148</v>
      </c>
      <c r="E686" s="174" t="s">
        <v>496</v>
      </c>
      <c r="F686" s="174" t="s">
        <v>496</v>
      </c>
      <c r="G686" s="174" t="s">
        <v>304</v>
      </c>
      <c r="H686" s="175">
        <v>45789.837500000001</v>
      </c>
      <c r="I686" s="174" t="s">
        <v>453</v>
      </c>
      <c r="J686" s="174" t="s">
        <v>483</v>
      </c>
      <c r="K686" s="174" t="s">
        <v>726</v>
      </c>
      <c r="L686" s="174" t="s">
        <v>738</v>
      </c>
      <c r="M686" s="174" t="s">
        <v>2127</v>
      </c>
      <c r="N686" s="174" t="s">
        <v>1998</v>
      </c>
      <c r="O686" s="174" t="s">
        <v>763</v>
      </c>
      <c r="P686" s="174" t="s">
        <v>1349</v>
      </c>
      <c r="AF686" s="174" t="s">
        <v>2670</v>
      </c>
      <c r="AG686" s="174" t="s">
        <v>2671</v>
      </c>
      <c r="AH686" s="174" t="s">
        <v>2667</v>
      </c>
      <c r="AI686" s="174" t="s">
        <v>2668</v>
      </c>
      <c r="AJ686" s="176" t="s">
        <v>2672</v>
      </c>
    </row>
    <row r="687" spans="1:36" ht="315">
      <c r="A687" s="174" t="s">
        <v>433</v>
      </c>
      <c r="B687" s="174" t="s">
        <v>2149</v>
      </c>
      <c r="C687" s="174">
        <v>533404</v>
      </c>
      <c r="D687" s="174" t="s">
        <v>2049</v>
      </c>
      <c r="E687" s="174" t="s">
        <v>519</v>
      </c>
      <c r="F687" s="174" t="s">
        <v>519</v>
      </c>
      <c r="G687" s="174" t="s">
        <v>304</v>
      </c>
      <c r="H687" s="175">
        <v>45789.669444444444</v>
      </c>
      <c r="I687" s="174" t="s">
        <v>482</v>
      </c>
      <c r="J687" s="174" t="s">
        <v>2126</v>
      </c>
      <c r="K687" s="174" t="s">
        <v>737</v>
      </c>
      <c r="L687" s="174" t="s">
        <v>738</v>
      </c>
      <c r="M687" s="174" t="s">
        <v>1041</v>
      </c>
      <c r="N687" s="174" t="s">
        <v>1452</v>
      </c>
      <c r="O687" s="174" t="s">
        <v>2127</v>
      </c>
      <c r="P687" s="174" t="s">
        <v>2115</v>
      </c>
      <c r="Q687" s="174" t="s">
        <v>521</v>
      </c>
      <c r="R687" s="174" t="s">
        <v>763</v>
      </c>
      <c r="S687" s="174" t="s">
        <v>2150</v>
      </c>
      <c r="T687" s="174" t="s">
        <v>963</v>
      </c>
      <c r="AF687" s="174" t="s">
        <v>2670</v>
      </c>
      <c r="AG687" s="174" t="s">
        <v>2671</v>
      </c>
      <c r="AH687" s="174" t="s">
        <v>2667</v>
      </c>
      <c r="AI687" s="174" t="s">
        <v>2668</v>
      </c>
      <c r="AJ687" s="176" t="s">
        <v>2672</v>
      </c>
    </row>
    <row r="688" spans="1:36" ht="315">
      <c r="A688" s="174" t="s">
        <v>433</v>
      </c>
      <c r="B688" s="174" t="s">
        <v>2151</v>
      </c>
      <c r="C688" s="174">
        <v>533424</v>
      </c>
      <c r="D688" s="174" t="s">
        <v>2044</v>
      </c>
      <c r="E688" s="174" t="s">
        <v>2055</v>
      </c>
      <c r="F688" s="174" t="s">
        <v>519</v>
      </c>
      <c r="G688" s="174" t="s">
        <v>303</v>
      </c>
      <c r="H688" s="175">
        <v>45789.757638888892</v>
      </c>
      <c r="I688" s="174" t="s">
        <v>482</v>
      </c>
      <c r="J688" s="174" t="s">
        <v>2126</v>
      </c>
      <c r="K688" s="174" t="s">
        <v>737</v>
      </c>
      <c r="L688" s="174" t="s">
        <v>738</v>
      </c>
      <c r="M688" s="174" t="s">
        <v>1041</v>
      </c>
      <c r="N688" s="174" t="s">
        <v>1452</v>
      </c>
      <c r="O688" s="174" t="s">
        <v>2127</v>
      </c>
      <c r="P688" s="174" t="s">
        <v>2130</v>
      </c>
      <c r="Q688" s="174" t="s">
        <v>2152</v>
      </c>
      <c r="R688" s="174" t="s">
        <v>2153</v>
      </c>
      <c r="AF688" s="174" t="s">
        <v>2670</v>
      </c>
      <c r="AG688" s="174" t="s">
        <v>2671</v>
      </c>
      <c r="AH688" s="174" t="s">
        <v>2667</v>
      </c>
      <c r="AI688" s="174" t="s">
        <v>2668</v>
      </c>
      <c r="AJ688" s="176" t="s">
        <v>2672</v>
      </c>
    </row>
    <row r="689" spans="1:36" ht="315">
      <c r="A689" s="174" t="s">
        <v>433</v>
      </c>
      <c r="B689" s="174" t="s">
        <v>2154</v>
      </c>
      <c r="C689" s="174">
        <v>533422</v>
      </c>
      <c r="D689" s="174" t="s">
        <v>2044</v>
      </c>
      <c r="E689" s="174" t="s">
        <v>762</v>
      </c>
      <c r="F689" s="174" t="s">
        <v>519</v>
      </c>
      <c r="G689" s="174" t="s">
        <v>302</v>
      </c>
      <c r="H689" s="175">
        <v>45789.736111111109</v>
      </c>
      <c r="I689" s="174" t="s">
        <v>482</v>
      </c>
      <c r="J689" s="174" t="s">
        <v>475</v>
      </c>
      <c r="K689" s="174" t="s">
        <v>737</v>
      </c>
      <c r="L689" s="174" t="s">
        <v>1806</v>
      </c>
      <c r="M689" s="174" t="s">
        <v>1041</v>
      </c>
      <c r="N689" s="174" t="s">
        <v>1201</v>
      </c>
      <c r="O689" s="174" t="s">
        <v>485</v>
      </c>
      <c r="P689" s="174" t="s">
        <v>2152</v>
      </c>
      <c r="Q689" s="174" t="s">
        <v>1821</v>
      </c>
      <c r="R689" s="174" t="s">
        <v>1832</v>
      </c>
      <c r="S689" s="174" t="s">
        <v>2121</v>
      </c>
      <c r="AF689" s="174" t="s">
        <v>2670</v>
      </c>
      <c r="AG689" s="174" t="s">
        <v>2671</v>
      </c>
      <c r="AH689" s="174" t="s">
        <v>2667</v>
      </c>
      <c r="AI689" s="174" t="s">
        <v>2668</v>
      </c>
      <c r="AJ689" s="176" t="s">
        <v>2672</v>
      </c>
    </row>
    <row r="690" spans="1:36" ht="315">
      <c r="A690" s="174" t="s">
        <v>433</v>
      </c>
      <c r="B690" s="174" t="s">
        <v>2155</v>
      </c>
      <c r="C690" s="174">
        <v>533411</v>
      </c>
      <c r="D690" s="174" t="s">
        <v>2156</v>
      </c>
      <c r="E690" s="174" t="s">
        <v>436</v>
      </c>
      <c r="F690" s="174" t="s">
        <v>436</v>
      </c>
      <c r="G690" s="174" t="s">
        <v>304</v>
      </c>
      <c r="H690" s="175">
        <v>45789.695833333331</v>
      </c>
      <c r="I690" s="174" t="s">
        <v>482</v>
      </c>
      <c r="J690" s="174" t="s">
        <v>2126</v>
      </c>
      <c r="K690" s="174" t="s">
        <v>737</v>
      </c>
      <c r="L690" s="174" t="s">
        <v>738</v>
      </c>
      <c r="M690" s="174" t="s">
        <v>1452</v>
      </c>
      <c r="N690" s="174" t="s">
        <v>2127</v>
      </c>
      <c r="O690" s="174" t="s">
        <v>2115</v>
      </c>
      <c r="P690" s="174" t="s">
        <v>2157</v>
      </c>
      <c r="Q690" s="174" t="s">
        <v>763</v>
      </c>
      <c r="R690" s="174" t="s">
        <v>2158</v>
      </c>
      <c r="S690" s="174" t="s">
        <v>2159</v>
      </c>
      <c r="T690" s="174" t="s">
        <v>2018</v>
      </c>
      <c r="AF690" s="174" t="s">
        <v>2670</v>
      </c>
      <c r="AG690" s="174" t="s">
        <v>2671</v>
      </c>
      <c r="AH690" s="174" t="s">
        <v>2667</v>
      </c>
      <c r="AI690" s="174" t="s">
        <v>2668</v>
      </c>
      <c r="AJ690" s="176" t="s">
        <v>2672</v>
      </c>
    </row>
    <row r="691" spans="1:36" ht="315">
      <c r="A691" s="174" t="s">
        <v>433</v>
      </c>
      <c r="B691" s="174" t="s">
        <v>2160</v>
      </c>
      <c r="C691" s="174">
        <v>531706</v>
      </c>
      <c r="D691" s="174" t="s">
        <v>2161</v>
      </c>
      <c r="E691" s="174" t="s">
        <v>436</v>
      </c>
      <c r="F691" s="174" t="s">
        <v>436</v>
      </c>
      <c r="G691" s="174" t="s">
        <v>304</v>
      </c>
      <c r="H691" s="175">
        <v>45784.746527777781</v>
      </c>
      <c r="I691" s="174" t="s">
        <v>453</v>
      </c>
      <c r="J691" s="174" t="s">
        <v>2126</v>
      </c>
      <c r="K691" s="174" t="s">
        <v>737</v>
      </c>
      <c r="L691" s="174" t="s">
        <v>738</v>
      </c>
      <c r="M691" s="174" t="s">
        <v>2162</v>
      </c>
      <c r="N691" s="174" t="s">
        <v>2115</v>
      </c>
      <c r="O691" s="174" t="s">
        <v>931</v>
      </c>
      <c r="P691" s="174" t="s">
        <v>2163</v>
      </c>
      <c r="AF691" s="174" t="s">
        <v>2670</v>
      </c>
      <c r="AG691" s="174" t="s">
        <v>2671</v>
      </c>
      <c r="AH691" s="174" t="s">
        <v>2667</v>
      </c>
      <c r="AI691" s="174" t="s">
        <v>2668</v>
      </c>
      <c r="AJ691" s="176" t="s">
        <v>2672</v>
      </c>
    </row>
    <row r="692" spans="1:36" ht="315">
      <c r="A692" s="174" t="s">
        <v>433</v>
      </c>
      <c r="B692" s="174" t="s">
        <v>2164</v>
      </c>
      <c r="C692" s="174">
        <v>531176</v>
      </c>
      <c r="D692" s="174" t="s">
        <v>2165</v>
      </c>
      <c r="E692" s="174" t="s">
        <v>519</v>
      </c>
      <c r="F692" s="174" t="s">
        <v>519</v>
      </c>
      <c r="G692" s="174" t="s">
        <v>304</v>
      </c>
      <c r="H692" s="175">
        <v>45783.65347222222</v>
      </c>
      <c r="I692" s="174" t="s">
        <v>453</v>
      </c>
      <c r="J692" s="174" t="s">
        <v>2126</v>
      </c>
      <c r="K692" s="174" t="s">
        <v>737</v>
      </c>
      <c r="L692" s="174" t="s">
        <v>738</v>
      </c>
      <c r="M692" s="174" t="s">
        <v>1041</v>
      </c>
      <c r="N692" s="174" t="s">
        <v>1452</v>
      </c>
      <c r="O692" s="174" t="s">
        <v>2162</v>
      </c>
      <c r="P692" s="174" t="s">
        <v>2085</v>
      </c>
      <c r="Q692" s="174" t="s">
        <v>2115</v>
      </c>
      <c r="R692" s="174" t="s">
        <v>763</v>
      </c>
      <c r="S692" s="174" t="s">
        <v>2166</v>
      </c>
      <c r="T692" s="174" t="s">
        <v>963</v>
      </c>
      <c r="AF692" s="174" t="s">
        <v>2670</v>
      </c>
      <c r="AG692" s="174" t="s">
        <v>2671</v>
      </c>
      <c r="AH692" s="174" t="s">
        <v>2667</v>
      </c>
      <c r="AI692" s="174" t="s">
        <v>2668</v>
      </c>
      <c r="AJ692" s="176" t="s">
        <v>2672</v>
      </c>
    </row>
    <row r="693" spans="1:36" ht="315">
      <c r="A693" s="174" t="s">
        <v>433</v>
      </c>
      <c r="B693" s="174" t="s">
        <v>2167</v>
      </c>
      <c r="C693" s="174">
        <v>531175</v>
      </c>
      <c r="D693" s="174" t="s">
        <v>2165</v>
      </c>
      <c r="E693" s="174" t="s">
        <v>519</v>
      </c>
      <c r="F693" s="174" t="s">
        <v>519</v>
      </c>
      <c r="G693" s="174" t="s">
        <v>304</v>
      </c>
      <c r="H693" s="175">
        <v>45783.643750000003</v>
      </c>
      <c r="I693" s="174" t="s">
        <v>453</v>
      </c>
      <c r="J693" s="174" t="s">
        <v>475</v>
      </c>
      <c r="K693" s="174" t="s">
        <v>737</v>
      </c>
      <c r="L693" s="174" t="s">
        <v>1041</v>
      </c>
      <c r="M693" s="174" t="s">
        <v>1201</v>
      </c>
      <c r="N693" s="174" t="s">
        <v>485</v>
      </c>
      <c r="O693" s="174" t="s">
        <v>2168</v>
      </c>
      <c r="P693" s="174" t="s">
        <v>2169</v>
      </c>
      <c r="Q693" s="174" t="s">
        <v>2121</v>
      </c>
      <c r="AF693" s="174" t="s">
        <v>2670</v>
      </c>
      <c r="AG693" s="174" t="s">
        <v>2671</v>
      </c>
      <c r="AH693" s="174" t="s">
        <v>2667</v>
      </c>
      <c r="AI693" s="174" t="s">
        <v>2668</v>
      </c>
      <c r="AJ693" s="176" t="s">
        <v>2672</v>
      </c>
    </row>
    <row r="694" spans="1:36" ht="315">
      <c r="A694" s="174" t="s">
        <v>433</v>
      </c>
      <c r="B694" s="174" t="s">
        <v>2170</v>
      </c>
      <c r="C694" s="174">
        <v>531059</v>
      </c>
      <c r="D694" s="174" t="s">
        <v>2171</v>
      </c>
      <c r="E694" s="174" t="s">
        <v>503</v>
      </c>
      <c r="F694" s="174" t="s">
        <v>503</v>
      </c>
      <c r="G694" s="174" t="s">
        <v>304</v>
      </c>
      <c r="H694" s="175">
        <v>45783.592361111114</v>
      </c>
      <c r="I694" s="174" t="s">
        <v>453</v>
      </c>
      <c r="J694" s="174" t="s">
        <v>483</v>
      </c>
      <c r="K694" s="174" t="s">
        <v>737</v>
      </c>
      <c r="L694" s="174" t="s">
        <v>738</v>
      </c>
      <c r="M694" s="174" t="s">
        <v>1452</v>
      </c>
      <c r="N694" s="174" t="s">
        <v>2162</v>
      </c>
      <c r="O694" s="174" t="s">
        <v>2134</v>
      </c>
      <c r="P694" s="174" t="s">
        <v>2016</v>
      </c>
      <c r="Q694" s="174" t="s">
        <v>1058</v>
      </c>
      <c r="R694" s="174" t="s">
        <v>2017</v>
      </c>
      <c r="S694" s="174" t="s">
        <v>1009</v>
      </c>
      <c r="T694" s="174" t="s">
        <v>763</v>
      </c>
      <c r="U694" s="174" t="s">
        <v>2172</v>
      </c>
      <c r="V694" s="174" t="s">
        <v>2018</v>
      </c>
      <c r="W694" s="174" t="s">
        <v>963</v>
      </c>
      <c r="AF694" s="174" t="s">
        <v>2670</v>
      </c>
      <c r="AG694" s="174" t="s">
        <v>2671</v>
      </c>
      <c r="AH694" s="174" t="s">
        <v>2667</v>
      </c>
      <c r="AI694" s="174" t="s">
        <v>2668</v>
      </c>
      <c r="AJ694" s="176" t="s">
        <v>2672</v>
      </c>
    </row>
    <row r="695" spans="1:36" ht="315">
      <c r="A695" s="174" t="s">
        <v>433</v>
      </c>
      <c r="B695" s="174" t="s">
        <v>2173</v>
      </c>
      <c r="C695" s="174">
        <v>530887</v>
      </c>
      <c r="D695" s="174" t="s">
        <v>2174</v>
      </c>
      <c r="E695" s="174" t="s">
        <v>519</v>
      </c>
      <c r="F695" s="174" t="s">
        <v>519</v>
      </c>
      <c r="G695" s="174" t="s">
        <v>304</v>
      </c>
      <c r="H695" s="175">
        <v>45782.945138888892</v>
      </c>
      <c r="I695" s="174" t="s">
        <v>482</v>
      </c>
      <c r="J695" s="174" t="s">
        <v>2126</v>
      </c>
      <c r="K695" s="174" t="s">
        <v>737</v>
      </c>
      <c r="L695" s="174" t="s">
        <v>738</v>
      </c>
      <c r="M695" s="174" t="s">
        <v>1452</v>
      </c>
      <c r="N695" s="174" t="s">
        <v>2162</v>
      </c>
      <c r="O695" s="174" t="s">
        <v>2115</v>
      </c>
      <c r="P695" s="174" t="s">
        <v>931</v>
      </c>
      <c r="Q695" s="174" t="s">
        <v>2163</v>
      </c>
      <c r="AF695" s="174" t="s">
        <v>2670</v>
      </c>
      <c r="AG695" s="174" t="s">
        <v>2671</v>
      </c>
      <c r="AH695" s="174" t="s">
        <v>2667</v>
      </c>
      <c r="AI695" s="174" t="s">
        <v>2668</v>
      </c>
      <c r="AJ695" s="176" t="s">
        <v>2672</v>
      </c>
    </row>
    <row r="696" spans="1:36" ht="315">
      <c r="A696" s="174" t="s">
        <v>433</v>
      </c>
      <c r="B696" s="174" t="s">
        <v>2175</v>
      </c>
      <c r="C696" s="174">
        <v>530882</v>
      </c>
      <c r="D696" s="174" t="s">
        <v>2176</v>
      </c>
      <c r="E696" s="174" t="s">
        <v>436</v>
      </c>
      <c r="F696" s="174" t="s">
        <v>436</v>
      </c>
      <c r="G696" s="174" t="s">
        <v>304</v>
      </c>
      <c r="H696" s="175">
        <v>45782.716666666667</v>
      </c>
      <c r="I696" s="174" t="s">
        <v>453</v>
      </c>
      <c r="J696" s="174" t="s">
        <v>2126</v>
      </c>
      <c r="K696" s="174" t="s">
        <v>737</v>
      </c>
      <c r="L696" s="174" t="s">
        <v>738</v>
      </c>
      <c r="M696" s="174" t="s">
        <v>1041</v>
      </c>
      <c r="N696" s="174" t="s">
        <v>1452</v>
      </c>
      <c r="O696" s="174" t="s">
        <v>2162</v>
      </c>
      <c r="P696" s="174" t="s">
        <v>2130</v>
      </c>
      <c r="Q696" s="174" t="s">
        <v>763</v>
      </c>
      <c r="R696" s="174" t="s">
        <v>2177</v>
      </c>
      <c r="S696" s="174" t="s">
        <v>963</v>
      </c>
      <c r="AF696" s="174" t="s">
        <v>2670</v>
      </c>
      <c r="AG696" s="174" t="s">
        <v>2671</v>
      </c>
      <c r="AH696" s="174" t="s">
        <v>2667</v>
      </c>
      <c r="AI696" s="174" t="s">
        <v>2668</v>
      </c>
      <c r="AJ696" s="176" t="s">
        <v>2672</v>
      </c>
    </row>
    <row r="697" spans="1:36" ht="315">
      <c r="A697" s="174" t="s">
        <v>433</v>
      </c>
      <c r="B697" s="174" t="s">
        <v>2178</v>
      </c>
      <c r="C697" s="174">
        <v>530569</v>
      </c>
      <c r="D697" s="174" t="s">
        <v>2179</v>
      </c>
      <c r="E697" s="174" t="s">
        <v>519</v>
      </c>
      <c r="F697" s="174" t="s">
        <v>519</v>
      </c>
      <c r="G697" s="174" t="s">
        <v>304</v>
      </c>
      <c r="H697" s="175">
        <v>45777.815972222219</v>
      </c>
      <c r="I697" s="174" t="s">
        <v>482</v>
      </c>
      <c r="J697" s="174" t="s">
        <v>2126</v>
      </c>
      <c r="K697" s="174" t="s">
        <v>737</v>
      </c>
      <c r="L697" s="174" t="s">
        <v>2180</v>
      </c>
      <c r="M697" s="174" t="s">
        <v>738</v>
      </c>
      <c r="N697" s="174" t="s">
        <v>1452</v>
      </c>
      <c r="O697" s="174" t="s">
        <v>2162</v>
      </c>
      <c r="P697" s="174" t="s">
        <v>2130</v>
      </c>
      <c r="Q697" s="174" t="s">
        <v>2016</v>
      </c>
      <c r="R697" s="174" t="s">
        <v>2017</v>
      </c>
      <c r="S697" s="174" t="s">
        <v>763</v>
      </c>
      <c r="T697" s="174" t="s">
        <v>2181</v>
      </c>
      <c r="U697" s="174" t="s">
        <v>2018</v>
      </c>
      <c r="AF697" s="174" t="s">
        <v>2670</v>
      </c>
      <c r="AG697" s="174" t="s">
        <v>2671</v>
      </c>
      <c r="AH697" s="174" t="s">
        <v>2667</v>
      </c>
      <c r="AI697" s="174" t="s">
        <v>2668</v>
      </c>
      <c r="AJ697" s="176" t="s">
        <v>2672</v>
      </c>
    </row>
    <row r="698" spans="1:36" ht="315">
      <c r="A698" s="174" t="s">
        <v>433</v>
      </c>
      <c r="B698" s="174" t="s">
        <v>2182</v>
      </c>
      <c r="C698" s="174">
        <v>530483</v>
      </c>
      <c r="D698" s="174" t="s">
        <v>2183</v>
      </c>
      <c r="E698" s="174" t="s">
        <v>2184</v>
      </c>
      <c r="F698" s="174" t="s">
        <v>503</v>
      </c>
      <c r="G698" s="174" t="s">
        <v>303</v>
      </c>
      <c r="H698" s="175">
        <v>45777.769444444442</v>
      </c>
      <c r="I698" s="174" t="s">
        <v>453</v>
      </c>
      <c r="J698" s="174" t="s">
        <v>483</v>
      </c>
      <c r="K698" s="174" t="s">
        <v>737</v>
      </c>
      <c r="L698" s="174" t="s">
        <v>738</v>
      </c>
      <c r="M698" s="174" t="s">
        <v>1452</v>
      </c>
      <c r="N698" s="174" t="s">
        <v>2162</v>
      </c>
      <c r="O698" s="174" t="s">
        <v>2064</v>
      </c>
      <c r="P698" s="174" t="s">
        <v>2185</v>
      </c>
      <c r="AF698" s="174" t="s">
        <v>2670</v>
      </c>
      <c r="AG698" s="174" t="s">
        <v>2671</v>
      </c>
      <c r="AH698" s="174" t="s">
        <v>2667</v>
      </c>
      <c r="AI698" s="174" t="s">
        <v>2668</v>
      </c>
      <c r="AJ698" s="176" t="s">
        <v>2672</v>
      </c>
    </row>
    <row r="699" spans="1:36" ht="315">
      <c r="A699" s="174" t="s">
        <v>433</v>
      </c>
      <c r="B699" s="174" t="s">
        <v>2186</v>
      </c>
      <c r="C699" s="174">
        <v>530564</v>
      </c>
      <c r="D699" s="174" t="s">
        <v>2179</v>
      </c>
      <c r="E699" s="174" t="s">
        <v>519</v>
      </c>
      <c r="F699" s="174" t="s">
        <v>519</v>
      </c>
      <c r="G699" s="174" t="s">
        <v>304</v>
      </c>
      <c r="H699" s="175">
        <v>45777.677777777775</v>
      </c>
      <c r="I699" s="174" t="s">
        <v>482</v>
      </c>
      <c r="J699" s="174" t="s">
        <v>475</v>
      </c>
      <c r="K699" s="174" t="s">
        <v>737</v>
      </c>
      <c r="L699" s="174" t="s">
        <v>1201</v>
      </c>
      <c r="M699" s="174" t="s">
        <v>485</v>
      </c>
      <c r="N699" s="174" t="s">
        <v>1058</v>
      </c>
      <c r="O699" s="174" t="s">
        <v>2119</v>
      </c>
      <c r="P699" s="174" t="s">
        <v>2120</v>
      </c>
      <c r="Q699" s="174" t="s">
        <v>2121</v>
      </c>
      <c r="AF699" s="174" t="s">
        <v>2670</v>
      </c>
      <c r="AG699" s="174" t="s">
        <v>2671</v>
      </c>
      <c r="AH699" s="174" t="s">
        <v>2667</v>
      </c>
      <c r="AI699" s="174" t="s">
        <v>2668</v>
      </c>
      <c r="AJ699" s="176" t="s">
        <v>2672</v>
      </c>
    </row>
    <row r="700" spans="1:36" ht="315">
      <c r="A700" s="174" t="s">
        <v>433</v>
      </c>
      <c r="B700" s="174" t="s">
        <v>2187</v>
      </c>
      <c r="C700" s="174">
        <v>530422</v>
      </c>
      <c r="D700" s="174" t="s">
        <v>2188</v>
      </c>
      <c r="E700" s="174" t="s">
        <v>496</v>
      </c>
      <c r="F700" s="174" t="s">
        <v>496</v>
      </c>
      <c r="G700" s="174" t="s">
        <v>304</v>
      </c>
      <c r="H700" s="175">
        <v>45776.790277777778</v>
      </c>
      <c r="I700" s="174" t="s">
        <v>482</v>
      </c>
      <c r="J700" s="174" t="s">
        <v>2126</v>
      </c>
      <c r="K700" s="174" t="s">
        <v>737</v>
      </c>
      <c r="L700" s="174" t="s">
        <v>738</v>
      </c>
      <c r="M700" s="174" t="s">
        <v>1452</v>
      </c>
      <c r="N700" s="174" t="s">
        <v>2189</v>
      </c>
      <c r="O700" s="174" t="s">
        <v>2130</v>
      </c>
      <c r="P700" s="174" t="s">
        <v>2016</v>
      </c>
      <c r="Q700" s="174" t="s">
        <v>2017</v>
      </c>
      <c r="R700" s="174" t="s">
        <v>763</v>
      </c>
      <c r="S700" s="174" t="s">
        <v>2018</v>
      </c>
      <c r="AF700" s="174" t="s">
        <v>2670</v>
      </c>
      <c r="AG700" s="174" t="s">
        <v>2671</v>
      </c>
      <c r="AH700" s="174" t="s">
        <v>2667</v>
      </c>
      <c r="AI700" s="174" t="s">
        <v>2668</v>
      </c>
      <c r="AJ700" s="176" t="s">
        <v>2672</v>
      </c>
    </row>
    <row r="701" spans="1:36" ht="315">
      <c r="A701" s="174" t="s">
        <v>433</v>
      </c>
      <c r="B701" s="174" t="s">
        <v>2190</v>
      </c>
      <c r="C701" s="174">
        <v>530420</v>
      </c>
      <c r="D701" s="174" t="s">
        <v>2191</v>
      </c>
      <c r="E701" s="174" t="s">
        <v>549</v>
      </c>
      <c r="F701" s="174" t="s">
        <v>549</v>
      </c>
      <c r="G701" s="174" t="s">
        <v>304</v>
      </c>
      <c r="H701" s="175">
        <v>45776.765277777777</v>
      </c>
      <c r="I701" s="174" t="s">
        <v>482</v>
      </c>
      <c r="J701" s="174" t="s">
        <v>2126</v>
      </c>
      <c r="K701" s="174" t="s">
        <v>737</v>
      </c>
      <c r="L701" s="174" t="s">
        <v>738</v>
      </c>
      <c r="M701" s="174" t="s">
        <v>1452</v>
      </c>
      <c r="N701" s="174" t="s">
        <v>2162</v>
      </c>
      <c r="O701" s="174" t="s">
        <v>2115</v>
      </c>
      <c r="P701" s="174" t="s">
        <v>763</v>
      </c>
      <c r="Q701" s="174" t="s">
        <v>2192</v>
      </c>
      <c r="R701" s="174" t="s">
        <v>963</v>
      </c>
      <c r="AF701" s="174" t="s">
        <v>2670</v>
      </c>
      <c r="AG701" s="174" t="s">
        <v>2671</v>
      </c>
      <c r="AH701" s="174" t="s">
        <v>2667</v>
      </c>
      <c r="AI701" s="174" t="s">
        <v>2668</v>
      </c>
      <c r="AJ701" s="176" t="s">
        <v>2672</v>
      </c>
    </row>
    <row r="702" spans="1:36" ht="315">
      <c r="A702" s="174" t="s">
        <v>433</v>
      </c>
      <c r="B702" s="174" t="s">
        <v>2193</v>
      </c>
      <c r="C702" s="174">
        <v>530419</v>
      </c>
      <c r="D702" s="174" t="s">
        <v>2188</v>
      </c>
      <c r="E702" s="174" t="s">
        <v>496</v>
      </c>
      <c r="F702" s="174" t="s">
        <v>496</v>
      </c>
      <c r="G702" s="174" t="s">
        <v>304</v>
      </c>
      <c r="H702" s="175">
        <v>45776.762499999997</v>
      </c>
      <c r="I702" s="174" t="s">
        <v>482</v>
      </c>
      <c r="J702" s="174" t="s">
        <v>475</v>
      </c>
      <c r="K702" s="174" t="s">
        <v>737</v>
      </c>
      <c r="L702" s="174" t="s">
        <v>485</v>
      </c>
      <c r="M702" s="174" t="s">
        <v>2121</v>
      </c>
      <c r="N702" s="174" t="s">
        <v>1807</v>
      </c>
      <c r="AF702" s="174" t="s">
        <v>2670</v>
      </c>
      <c r="AG702" s="174" t="s">
        <v>2671</v>
      </c>
      <c r="AH702" s="174" t="s">
        <v>2667</v>
      </c>
      <c r="AI702" s="174" t="s">
        <v>2668</v>
      </c>
      <c r="AJ702" s="176" t="s">
        <v>2672</v>
      </c>
    </row>
    <row r="703" spans="1:36" ht="315">
      <c r="A703" s="174" t="s">
        <v>433</v>
      </c>
      <c r="B703" s="174" t="s">
        <v>2194</v>
      </c>
      <c r="C703" s="174">
        <v>530416</v>
      </c>
      <c r="D703" s="174" t="s">
        <v>2191</v>
      </c>
      <c r="E703" s="174" t="s">
        <v>549</v>
      </c>
      <c r="F703" s="174" t="s">
        <v>549</v>
      </c>
      <c r="G703" s="174" t="s">
        <v>304</v>
      </c>
      <c r="H703" s="175">
        <v>45776.736805555556</v>
      </c>
      <c r="I703" s="174" t="s">
        <v>482</v>
      </c>
      <c r="J703" s="174" t="s">
        <v>475</v>
      </c>
      <c r="K703" s="174" t="s">
        <v>737</v>
      </c>
      <c r="L703" s="174" t="s">
        <v>2195</v>
      </c>
      <c r="M703" s="174" t="s">
        <v>1041</v>
      </c>
      <c r="N703" s="174" t="s">
        <v>1201</v>
      </c>
      <c r="O703" s="174" t="s">
        <v>485</v>
      </c>
      <c r="P703" s="174" t="s">
        <v>1826</v>
      </c>
      <c r="Q703" s="174" t="s">
        <v>1606</v>
      </c>
      <c r="R703" s="174" t="s">
        <v>2121</v>
      </c>
      <c r="AF703" s="174" t="s">
        <v>2670</v>
      </c>
      <c r="AG703" s="174" t="s">
        <v>2671</v>
      </c>
      <c r="AH703" s="174" t="s">
        <v>2667</v>
      </c>
      <c r="AI703" s="174" t="s">
        <v>2668</v>
      </c>
      <c r="AJ703" s="176" t="s">
        <v>2672</v>
      </c>
    </row>
    <row r="704" spans="1:36" ht="315">
      <c r="A704" s="174" t="s">
        <v>433</v>
      </c>
      <c r="B704" s="174" t="s">
        <v>2196</v>
      </c>
      <c r="C704" s="174">
        <v>530354</v>
      </c>
      <c r="D704" s="174" t="s">
        <v>2197</v>
      </c>
      <c r="E704" s="174" t="s">
        <v>2198</v>
      </c>
      <c r="F704" s="174" t="s">
        <v>532</v>
      </c>
      <c r="G704" s="174" t="s">
        <v>303</v>
      </c>
      <c r="H704" s="175">
        <v>45776.736111111109</v>
      </c>
      <c r="I704" s="174" t="s">
        <v>491</v>
      </c>
      <c r="J704" s="174" t="s">
        <v>2126</v>
      </c>
      <c r="K704" s="174" t="s">
        <v>737</v>
      </c>
      <c r="L704" s="174" t="s">
        <v>738</v>
      </c>
      <c r="M704" s="174" t="s">
        <v>1452</v>
      </c>
      <c r="N704" s="174" t="s">
        <v>2162</v>
      </c>
      <c r="O704" s="174" t="s">
        <v>1676</v>
      </c>
      <c r="P704" s="174" t="s">
        <v>2145</v>
      </c>
      <c r="Q704" s="174" t="s">
        <v>2152</v>
      </c>
      <c r="R704" s="174" t="s">
        <v>461</v>
      </c>
      <c r="S704" s="174" t="s">
        <v>763</v>
      </c>
      <c r="T704" s="174" t="s">
        <v>1027</v>
      </c>
      <c r="U704" s="174" t="s">
        <v>2199</v>
      </c>
      <c r="AF704" s="174" t="s">
        <v>2670</v>
      </c>
      <c r="AG704" s="174" t="s">
        <v>2671</v>
      </c>
      <c r="AH704" s="174" t="s">
        <v>2667</v>
      </c>
      <c r="AI704" s="174" t="s">
        <v>2668</v>
      </c>
      <c r="AJ704" s="176" t="s">
        <v>2672</v>
      </c>
    </row>
    <row r="705" spans="1:36" ht="315">
      <c r="A705" s="174" t="s">
        <v>433</v>
      </c>
      <c r="B705" s="174" t="s">
        <v>2200</v>
      </c>
      <c r="C705" s="174">
        <v>530352</v>
      </c>
      <c r="D705" s="174" t="s">
        <v>2197</v>
      </c>
      <c r="E705" s="174" t="s">
        <v>2201</v>
      </c>
      <c r="F705" s="174" t="s">
        <v>532</v>
      </c>
      <c r="G705" s="174" t="s">
        <v>2202</v>
      </c>
      <c r="H705" s="175">
        <v>45776.704861111109</v>
      </c>
      <c r="I705" s="174" t="s">
        <v>491</v>
      </c>
      <c r="J705" s="174" t="s">
        <v>475</v>
      </c>
      <c r="K705" s="174" t="s">
        <v>737</v>
      </c>
      <c r="L705" s="174" t="s">
        <v>648</v>
      </c>
      <c r="M705" s="174" t="s">
        <v>649</v>
      </c>
      <c r="N705" s="174" t="s">
        <v>1201</v>
      </c>
      <c r="O705" s="174" t="s">
        <v>485</v>
      </c>
      <c r="P705" s="174" t="s">
        <v>1058</v>
      </c>
      <c r="Q705" s="174" t="s">
        <v>2152</v>
      </c>
      <c r="R705" s="174" t="s">
        <v>460</v>
      </c>
      <c r="S705" s="174" t="s">
        <v>2109</v>
      </c>
      <c r="T705" s="174" t="s">
        <v>2203</v>
      </c>
      <c r="U705" s="174" t="s">
        <v>2204</v>
      </c>
      <c r="V705" s="174" t="s">
        <v>1832</v>
      </c>
      <c r="W705" s="174" t="s">
        <v>1833</v>
      </c>
      <c r="X705" s="174" t="s">
        <v>1610</v>
      </c>
      <c r="Y705" s="174" t="s">
        <v>1613</v>
      </c>
      <c r="Z705" s="174" t="s">
        <v>1593</v>
      </c>
      <c r="AA705" s="174" t="s">
        <v>1626</v>
      </c>
      <c r="AB705" s="174" t="s">
        <v>1637</v>
      </c>
      <c r="AC705" s="174" t="s">
        <v>2121</v>
      </c>
      <c r="AF705" s="174" t="s">
        <v>2670</v>
      </c>
      <c r="AG705" s="174" t="s">
        <v>2671</v>
      </c>
      <c r="AH705" s="174" t="s">
        <v>2667</v>
      </c>
      <c r="AI705" s="174" t="s">
        <v>2668</v>
      </c>
      <c r="AJ705" s="176" t="s">
        <v>2672</v>
      </c>
    </row>
    <row r="706" spans="1:36" ht="315">
      <c r="A706" s="174" t="s">
        <v>433</v>
      </c>
      <c r="B706" s="174" t="s">
        <v>2205</v>
      </c>
      <c r="C706" s="174">
        <v>530338</v>
      </c>
      <c r="D706" s="174" t="s">
        <v>2206</v>
      </c>
      <c r="E706" s="174" t="s">
        <v>928</v>
      </c>
      <c r="F706" s="174" t="s">
        <v>519</v>
      </c>
      <c r="G706" s="174" t="s">
        <v>299</v>
      </c>
      <c r="H706" s="175">
        <v>45776.613194444442</v>
      </c>
      <c r="I706" s="174" t="s">
        <v>482</v>
      </c>
      <c r="J706" s="174" t="s">
        <v>483</v>
      </c>
      <c r="K706" s="174" t="s">
        <v>737</v>
      </c>
      <c r="L706" s="174" t="s">
        <v>738</v>
      </c>
      <c r="M706" s="174" t="s">
        <v>1452</v>
      </c>
      <c r="N706" s="174" t="s">
        <v>2162</v>
      </c>
      <c r="O706" s="174" t="s">
        <v>2136</v>
      </c>
      <c r="P706" s="174" t="s">
        <v>2157</v>
      </c>
      <c r="Q706" s="174" t="s">
        <v>763</v>
      </c>
      <c r="R706" s="174" t="s">
        <v>2207</v>
      </c>
      <c r="S706" s="174" t="s">
        <v>2158</v>
      </c>
      <c r="T706" s="174" t="s">
        <v>2159</v>
      </c>
      <c r="U706" s="174" t="s">
        <v>2018</v>
      </c>
      <c r="AF706" s="174" t="s">
        <v>2670</v>
      </c>
      <c r="AG706" s="174" t="s">
        <v>2671</v>
      </c>
      <c r="AH706" s="174" t="s">
        <v>2667</v>
      </c>
      <c r="AI706" s="174" t="s">
        <v>2668</v>
      </c>
      <c r="AJ706" s="176" t="s">
        <v>2672</v>
      </c>
    </row>
    <row r="707" spans="1:36" ht="315">
      <c r="A707" s="174" t="s">
        <v>433</v>
      </c>
      <c r="B707" s="174" t="s">
        <v>2208</v>
      </c>
      <c r="C707" s="174">
        <v>530410</v>
      </c>
      <c r="D707" s="174" t="s">
        <v>2209</v>
      </c>
      <c r="E707" s="174" t="s">
        <v>549</v>
      </c>
      <c r="F707" s="174" t="s">
        <v>549</v>
      </c>
      <c r="G707" s="174" t="s">
        <v>304</v>
      </c>
      <c r="H707" s="175">
        <v>45776.633333333331</v>
      </c>
      <c r="I707" s="174" t="s">
        <v>453</v>
      </c>
      <c r="J707" s="174" t="s">
        <v>483</v>
      </c>
      <c r="K707" s="174" t="s">
        <v>738</v>
      </c>
      <c r="L707" s="174" t="s">
        <v>1452</v>
      </c>
      <c r="M707" s="174" t="s">
        <v>2189</v>
      </c>
      <c r="N707" s="174" t="s">
        <v>2136</v>
      </c>
      <c r="O707" s="174" t="s">
        <v>931</v>
      </c>
      <c r="P707" s="174" t="s">
        <v>2163</v>
      </c>
      <c r="Q707" s="174" t="s">
        <v>756</v>
      </c>
      <c r="AF707" s="174" t="s">
        <v>2670</v>
      </c>
      <c r="AG707" s="174" t="s">
        <v>2671</v>
      </c>
      <c r="AH707" s="174" t="s">
        <v>2667</v>
      </c>
      <c r="AI707" s="174" t="s">
        <v>2668</v>
      </c>
      <c r="AJ707" s="176" t="s">
        <v>2672</v>
      </c>
    </row>
    <row r="708" spans="1:36" ht="315">
      <c r="A708" s="174" t="s">
        <v>433</v>
      </c>
      <c r="B708" s="174" t="s">
        <v>2210</v>
      </c>
      <c r="C708" s="174">
        <v>530091</v>
      </c>
      <c r="D708" s="174" t="s">
        <v>2211</v>
      </c>
      <c r="E708" s="174" t="s">
        <v>503</v>
      </c>
      <c r="F708" s="174" t="s">
        <v>503</v>
      </c>
      <c r="G708" s="174" t="s">
        <v>304</v>
      </c>
      <c r="H708" s="175">
        <v>45775.820138888892</v>
      </c>
      <c r="I708" s="174" t="s">
        <v>482</v>
      </c>
      <c r="J708" s="174" t="s">
        <v>2126</v>
      </c>
      <c r="K708" s="174" t="s">
        <v>737</v>
      </c>
      <c r="L708" s="174" t="s">
        <v>738</v>
      </c>
      <c r="M708" s="174" t="s">
        <v>1452</v>
      </c>
      <c r="N708" s="174" t="s">
        <v>2189</v>
      </c>
      <c r="O708" s="174" t="s">
        <v>2130</v>
      </c>
      <c r="P708" s="174" t="s">
        <v>2099</v>
      </c>
      <c r="Q708" s="174" t="s">
        <v>2100</v>
      </c>
      <c r="R708" s="174" t="s">
        <v>2101</v>
      </c>
      <c r="S708" s="174" t="s">
        <v>763</v>
      </c>
      <c r="T708" s="174" t="s">
        <v>2212</v>
      </c>
      <c r="U708" s="174" t="s">
        <v>2018</v>
      </c>
      <c r="AF708" s="174" t="s">
        <v>2670</v>
      </c>
      <c r="AG708" s="174" t="s">
        <v>2671</v>
      </c>
      <c r="AH708" s="174" t="s">
        <v>2667</v>
      </c>
      <c r="AI708" s="174" t="s">
        <v>2668</v>
      </c>
      <c r="AJ708" s="176" t="s">
        <v>2672</v>
      </c>
    </row>
    <row r="709" spans="1:36" ht="315">
      <c r="A709" s="174" t="s">
        <v>433</v>
      </c>
      <c r="B709" s="174" t="s">
        <v>2213</v>
      </c>
      <c r="C709" s="174">
        <v>530289</v>
      </c>
      <c r="D709" s="174" t="s">
        <v>2214</v>
      </c>
      <c r="E709" s="174" t="s">
        <v>1440</v>
      </c>
      <c r="F709" s="174" t="s">
        <v>519</v>
      </c>
      <c r="G709" s="174" t="s">
        <v>299</v>
      </c>
      <c r="H709" s="175">
        <v>45775.605555555558</v>
      </c>
      <c r="I709" s="174" t="s">
        <v>482</v>
      </c>
      <c r="J709" s="174" t="s">
        <v>2126</v>
      </c>
      <c r="K709" s="174" t="s">
        <v>737</v>
      </c>
      <c r="L709" s="174" t="s">
        <v>738</v>
      </c>
      <c r="M709" s="174" t="s">
        <v>1041</v>
      </c>
      <c r="N709" s="174" t="s">
        <v>1452</v>
      </c>
      <c r="O709" s="174" t="s">
        <v>2189</v>
      </c>
      <c r="P709" s="174" t="s">
        <v>1706</v>
      </c>
      <c r="Q709" s="174" t="s">
        <v>1725</v>
      </c>
      <c r="R709" s="174" t="s">
        <v>510</v>
      </c>
      <c r="S709" s="174" t="s">
        <v>763</v>
      </c>
      <c r="T709" s="174" t="s">
        <v>2215</v>
      </c>
      <c r="U709" s="174" t="s">
        <v>963</v>
      </c>
      <c r="AF709" s="174" t="s">
        <v>2670</v>
      </c>
      <c r="AG709" s="174" t="s">
        <v>2671</v>
      </c>
      <c r="AH709" s="174" t="s">
        <v>2667</v>
      </c>
      <c r="AI709" s="174" t="s">
        <v>2668</v>
      </c>
      <c r="AJ709" s="176" t="s">
        <v>2672</v>
      </c>
    </row>
    <row r="710" spans="1:36" ht="315">
      <c r="A710" s="174" t="s">
        <v>433</v>
      </c>
      <c r="B710" s="174" t="s">
        <v>2216</v>
      </c>
      <c r="C710" s="174">
        <v>530006</v>
      </c>
      <c r="D710" s="174" t="s">
        <v>2217</v>
      </c>
      <c r="E710" s="174" t="s">
        <v>503</v>
      </c>
      <c r="F710" s="174" t="s">
        <v>503</v>
      </c>
      <c r="G710" s="174" t="s">
        <v>304</v>
      </c>
      <c r="H710" s="175">
        <v>45772.763888888891</v>
      </c>
      <c r="I710" s="174" t="s">
        <v>482</v>
      </c>
      <c r="J710" s="174" t="s">
        <v>2126</v>
      </c>
      <c r="K710" s="174" t="s">
        <v>737</v>
      </c>
      <c r="L710" s="174" t="s">
        <v>738</v>
      </c>
      <c r="M710" s="174" t="s">
        <v>1452</v>
      </c>
      <c r="N710" s="174" t="s">
        <v>2189</v>
      </c>
      <c r="O710" s="174" t="s">
        <v>2130</v>
      </c>
      <c r="P710" s="174" t="s">
        <v>2016</v>
      </c>
      <c r="Q710" s="174" t="s">
        <v>2017</v>
      </c>
      <c r="R710" s="174" t="s">
        <v>763</v>
      </c>
      <c r="S710" s="174" t="s">
        <v>2018</v>
      </c>
      <c r="AF710" s="174" t="s">
        <v>2670</v>
      </c>
      <c r="AG710" s="174" t="s">
        <v>2671</v>
      </c>
      <c r="AH710" s="174" t="s">
        <v>2667</v>
      </c>
      <c r="AI710" s="174" t="s">
        <v>2668</v>
      </c>
      <c r="AJ710" s="176" t="s">
        <v>2672</v>
      </c>
    </row>
    <row r="711" spans="1:36" ht="315">
      <c r="A711" s="174" t="s">
        <v>433</v>
      </c>
      <c r="B711" s="174" t="s">
        <v>2218</v>
      </c>
      <c r="C711" s="174">
        <v>530003</v>
      </c>
      <c r="D711" s="174" t="s">
        <v>2219</v>
      </c>
      <c r="E711" s="174" t="s">
        <v>436</v>
      </c>
      <c r="F711" s="174" t="s">
        <v>436</v>
      </c>
      <c r="G711" s="174" t="s">
        <v>304</v>
      </c>
      <c r="H711" s="175">
        <v>45772.607638888891</v>
      </c>
      <c r="I711" s="174" t="s">
        <v>491</v>
      </c>
      <c r="J711" s="174" t="s">
        <v>2126</v>
      </c>
      <c r="K711" s="174" t="s">
        <v>737</v>
      </c>
      <c r="L711" s="174" t="s">
        <v>738</v>
      </c>
      <c r="M711" s="174" t="s">
        <v>1452</v>
      </c>
      <c r="N711" s="174" t="s">
        <v>2189</v>
      </c>
      <c r="O711" s="174" t="s">
        <v>2134</v>
      </c>
      <c r="P711" s="174" t="s">
        <v>2139</v>
      </c>
      <c r="Q711" s="174" t="s">
        <v>2140</v>
      </c>
      <c r="R711" s="174" t="s">
        <v>461</v>
      </c>
      <c r="S711" s="174" t="s">
        <v>931</v>
      </c>
      <c r="T711" s="174" t="s">
        <v>2163</v>
      </c>
      <c r="U711" s="174" t="s">
        <v>2141</v>
      </c>
      <c r="V711" s="174" t="s">
        <v>2142</v>
      </c>
      <c r="W711" s="174" t="s">
        <v>2018</v>
      </c>
      <c r="AF711" s="174" t="s">
        <v>2670</v>
      </c>
      <c r="AG711" s="174" t="s">
        <v>2671</v>
      </c>
      <c r="AH711" s="174" t="s">
        <v>2667</v>
      </c>
      <c r="AI711" s="174" t="s">
        <v>2668</v>
      </c>
      <c r="AJ711" s="176" t="s">
        <v>2672</v>
      </c>
    </row>
    <row r="712" spans="1:36" ht="315">
      <c r="A712" s="174" t="s">
        <v>433</v>
      </c>
      <c r="B712" s="174" t="s">
        <v>2220</v>
      </c>
      <c r="C712" s="174">
        <v>529848</v>
      </c>
      <c r="D712" s="174" t="s">
        <v>2221</v>
      </c>
      <c r="E712" s="174" t="s">
        <v>1440</v>
      </c>
      <c r="F712" s="174" t="s">
        <v>436</v>
      </c>
      <c r="G712" s="174" t="s">
        <v>300</v>
      </c>
      <c r="H712" s="175">
        <v>45772.481944444444</v>
      </c>
      <c r="I712" s="174" t="s">
        <v>437</v>
      </c>
      <c r="J712" s="174" t="s">
        <v>2126</v>
      </c>
      <c r="K712" s="174" t="s">
        <v>737</v>
      </c>
      <c r="L712" s="174" t="s">
        <v>738</v>
      </c>
      <c r="M712" s="174" t="s">
        <v>1452</v>
      </c>
      <c r="N712" s="174" t="s">
        <v>2189</v>
      </c>
      <c r="O712" s="174" t="s">
        <v>2145</v>
      </c>
      <c r="P712" s="174" t="s">
        <v>461</v>
      </c>
      <c r="Q712" s="174" t="s">
        <v>529</v>
      </c>
      <c r="R712" s="174" t="s">
        <v>2146</v>
      </c>
      <c r="AF712" s="174" t="s">
        <v>2670</v>
      </c>
      <c r="AG712" s="174" t="s">
        <v>2671</v>
      </c>
      <c r="AH712" s="174" t="s">
        <v>2667</v>
      </c>
      <c r="AI712" s="174" t="s">
        <v>2668</v>
      </c>
      <c r="AJ712" s="176" t="s">
        <v>2672</v>
      </c>
    </row>
    <row r="713" spans="1:36" ht="315">
      <c r="A713" s="174" t="s">
        <v>433</v>
      </c>
      <c r="B713" s="174" t="s">
        <v>2222</v>
      </c>
      <c r="C713" s="174">
        <v>529647</v>
      </c>
      <c r="D713" s="174" t="s">
        <v>2223</v>
      </c>
      <c r="E713" s="174" t="s">
        <v>519</v>
      </c>
      <c r="F713" s="174" t="s">
        <v>519</v>
      </c>
      <c r="G713" s="174" t="s">
        <v>304</v>
      </c>
      <c r="H713" s="175">
        <v>45772.052083333336</v>
      </c>
      <c r="I713" s="174" t="s">
        <v>482</v>
      </c>
      <c r="J713" s="174" t="s">
        <v>2126</v>
      </c>
      <c r="K713" s="174" t="s">
        <v>738</v>
      </c>
      <c r="L713" s="174" t="s">
        <v>1041</v>
      </c>
      <c r="M713" s="174" t="s">
        <v>1452</v>
      </c>
      <c r="N713" s="174" t="s">
        <v>2189</v>
      </c>
      <c r="O713" s="174" t="s">
        <v>2115</v>
      </c>
      <c r="P713" s="174" t="s">
        <v>695</v>
      </c>
      <c r="Q713" s="174" t="s">
        <v>763</v>
      </c>
      <c r="R713" s="174" t="s">
        <v>2224</v>
      </c>
      <c r="AF713" s="174" t="s">
        <v>2670</v>
      </c>
      <c r="AG713" s="174" t="s">
        <v>2671</v>
      </c>
      <c r="AH713" s="174" t="s">
        <v>2667</v>
      </c>
      <c r="AI713" s="174" t="s">
        <v>2668</v>
      </c>
      <c r="AJ713" s="176" t="s">
        <v>2672</v>
      </c>
    </row>
    <row r="714" spans="1:36" ht="315">
      <c r="A714" s="174" t="s">
        <v>433</v>
      </c>
      <c r="B714" s="174" t="s">
        <v>2225</v>
      </c>
      <c r="C714" s="174">
        <v>529644</v>
      </c>
      <c r="D714" s="174" t="s">
        <v>2226</v>
      </c>
      <c r="E714" s="174" t="s">
        <v>436</v>
      </c>
      <c r="F714" s="174" t="s">
        <v>436</v>
      </c>
      <c r="G714" s="174" t="s">
        <v>304</v>
      </c>
      <c r="H714" s="175">
        <v>45771.868055555555</v>
      </c>
      <c r="I714" s="174" t="s">
        <v>453</v>
      </c>
      <c r="J714" s="174" t="s">
        <v>2126</v>
      </c>
      <c r="K714" s="174" t="s">
        <v>737</v>
      </c>
      <c r="L714" s="174" t="s">
        <v>738</v>
      </c>
      <c r="M714" s="174" t="s">
        <v>1041</v>
      </c>
      <c r="N714" s="174" t="s">
        <v>1452</v>
      </c>
      <c r="O714" s="174" t="s">
        <v>2227</v>
      </c>
      <c r="P714" s="174" t="s">
        <v>2115</v>
      </c>
      <c r="Q714" s="174" t="s">
        <v>763</v>
      </c>
      <c r="R714" s="174" t="s">
        <v>2228</v>
      </c>
      <c r="S714" s="174" t="s">
        <v>963</v>
      </c>
      <c r="AF714" s="174" t="s">
        <v>2670</v>
      </c>
      <c r="AG714" s="174" t="s">
        <v>2671</v>
      </c>
      <c r="AH714" s="174" t="s">
        <v>2667</v>
      </c>
      <c r="AI714" s="174" t="s">
        <v>2668</v>
      </c>
      <c r="AJ714" s="176" t="s">
        <v>2672</v>
      </c>
    </row>
    <row r="715" spans="1:36" ht="315">
      <c r="A715" s="174" t="s">
        <v>433</v>
      </c>
      <c r="B715" s="174" t="s">
        <v>2229</v>
      </c>
      <c r="C715" s="174">
        <v>529641</v>
      </c>
      <c r="D715" s="174" t="s">
        <v>2230</v>
      </c>
      <c r="E715" s="174" t="s">
        <v>1329</v>
      </c>
      <c r="F715" s="174" t="s">
        <v>436</v>
      </c>
      <c r="G715" s="174" t="s">
        <v>303</v>
      </c>
      <c r="H715" s="175">
        <v>45771.799305555556</v>
      </c>
      <c r="I715" s="174" t="s">
        <v>453</v>
      </c>
      <c r="J715" s="174" t="s">
        <v>2126</v>
      </c>
      <c r="K715" s="174" t="s">
        <v>737</v>
      </c>
      <c r="L715" s="174" t="s">
        <v>738</v>
      </c>
      <c r="M715" s="174" t="s">
        <v>1041</v>
      </c>
      <c r="N715" s="174" t="s">
        <v>1452</v>
      </c>
      <c r="O715" s="174" t="s">
        <v>2227</v>
      </c>
      <c r="P715" s="174" t="s">
        <v>2115</v>
      </c>
      <c r="Q715" s="174" t="s">
        <v>2231</v>
      </c>
      <c r="AF715" s="174" t="s">
        <v>2670</v>
      </c>
      <c r="AG715" s="174" t="s">
        <v>2671</v>
      </c>
      <c r="AH715" s="174" t="s">
        <v>2667</v>
      </c>
      <c r="AI715" s="174" t="s">
        <v>2668</v>
      </c>
      <c r="AJ715" s="176" t="s">
        <v>2672</v>
      </c>
    </row>
    <row r="716" spans="1:36" ht="315">
      <c r="A716" s="174" t="s">
        <v>433</v>
      </c>
      <c r="B716" s="174" t="s">
        <v>2232</v>
      </c>
      <c r="C716" s="174">
        <v>529638</v>
      </c>
      <c r="D716" s="174" t="s">
        <v>570</v>
      </c>
      <c r="E716" s="174" t="s">
        <v>1440</v>
      </c>
      <c r="F716" s="174" t="s">
        <v>532</v>
      </c>
      <c r="G716" s="174" t="s">
        <v>300</v>
      </c>
      <c r="H716" s="175">
        <v>45771.756944444445</v>
      </c>
      <c r="I716" s="174" t="s">
        <v>453</v>
      </c>
      <c r="J716" s="174" t="s">
        <v>483</v>
      </c>
      <c r="K716" s="174" t="s">
        <v>738</v>
      </c>
      <c r="L716" s="174" t="s">
        <v>1041</v>
      </c>
      <c r="M716" s="174" t="s">
        <v>1452</v>
      </c>
      <c r="N716" s="174" t="s">
        <v>2227</v>
      </c>
      <c r="O716" s="174" t="s">
        <v>2136</v>
      </c>
      <c r="P716" s="174" t="s">
        <v>529</v>
      </c>
      <c r="Q716" s="174" t="s">
        <v>2233</v>
      </c>
      <c r="R716" s="174" t="s">
        <v>756</v>
      </c>
      <c r="AF716" s="174" t="s">
        <v>2670</v>
      </c>
      <c r="AG716" s="174" t="s">
        <v>2671</v>
      </c>
      <c r="AH716" s="174" t="s">
        <v>2667</v>
      </c>
      <c r="AI716" s="174" t="s">
        <v>2668</v>
      </c>
      <c r="AJ716" s="176" t="s">
        <v>2672</v>
      </c>
    </row>
    <row r="717" spans="1:36" ht="315">
      <c r="A717" s="174" t="s">
        <v>433</v>
      </c>
      <c r="B717" s="174" t="s">
        <v>2234</v>
      </c>
      <c r="C717" s="174">
        <v>529701</v>
      </c>
      <c r="D717" s="174" t="s">
        <v>2235</v>
      </c>
      <c r="E717" s="174" t="s">
        <v>549</v>
      </c>
      <c r="F717" s="174" t="s">
        <v>549</v>
      </c>
      <c r="G717" s="174" t="s">
        <v>304</v>
      </c>
      <c r="H717" s="175">
        <v>45771.747916666667</v>
      </c>
      <c r="I717" s="174" t="s">
        <v>482</v>
      </c>
      <c r="J717" s="174" t="s">
        <v>2126</v>
      </c>
      <c r="K717" s="174" t="s">
        <v>738</v>
      </c>
      <c r="L717" s="174" t="s">
        <v>1452</v>
      </c>
      <c r="M717" s="174" t="s">
        <v>2227</v>
      </c>
      <c r="N717" s="174" t="s">
        <v>2115</v>
      </c>
      <c r="O717" s="174" t="s">
        <v>2016</v>
      </c>
      <c r="P717" s="174" t="s">
        <v>2017</v>
      </c>
      <c r="Q717" s="174" t="s">
        <v>2152</v>
      </c>
      <c r="R717" s="174" t="s">
        <v>763</v>
      </c>
      <c r="S717" s="174" t="s">
        <v>756</v>
      </c>
      <c r="T717" s="174" t="s">
        <v>2018</v>
      </c>
      <c r="AF717" s="174" t="s">
        <v>2670</v>
      </c>
      <c r="AG717" s="174" t="s">
        <v>2671</v>
      </c>
      <c r="AH717" s="174" t="s">
        <v>2667</v>
      </c>
      <c r="AI717" s="174" t="s">
        <v>2668</v>
      </c>
      <c r="AJ717" s="176" t="s">
        <v>2672</v>
      </c>
    </row>
    <row r="718" spans="1:36" ht="315">
      <c r="A718" s="174" t="s">
        <v>433</v>
      </c>
      <c r="B718" s="174" t="s">
        <v>2236</v>
      </c>
      <c r="C718" s="174">
        <v>529607</v>
      </c>
      <c r="D718" s="174" t="s">
        <v>2237</v>
      </c>
      <c r="E718" s="174" t="s">
        <v>1703</v>
      </c>
      <c r="F718" s="174" t="s">
        <v>481</v>
      </c>
      <c r="G718" s="174" t="s">
        <v>299</v>
      </c>
      <c r="H718" s="175">
        <v>45771.629166666666</v>
      </c>
      <c r="I718" s="174" t="s">
        <v>482</v>
      </c>
      <c r="J718" s="174" t="s">
        <v>483</v>
      </c>
      <c r="K718" s="174" t="s">
        <v>737</v>
      </c>
      <c r="L718" s="174" t="s">
        <v>738</v>
      </c>
      <c r="M718" s="174" t="s">
        <v>1452</v>
      </c>
      <c r="N718" s="174" t="s">
        <v>2227</v>
      </c>
      <c r="O718" s="174" t="s">
        <v>2136</v>
      </c>
      <c r="P718" s="174" t="s">
        <v>2157</v>
      </c>
      <c r="Q718" s="174" t="s">
        <v>763</v>
      </c>
      <c r="R718" s="174" t="s">
        <v>2238</v>
      </c>
      <c r="S718" s="174" t="s">
        <v>2158</v>
      </c>
      <c r="T718" s="174" t="s">
        <v>2159</v>
      </c>
      <c r="U718" s="174" t="s">
        <v>2018</v>
      </c>
      <c r="AF718" s="174" t="s">
        <v>2670</v>
      </c>
      <c r="AG718" s="174" t="s">
        <v>2671</v>
      </c>
      <c r="AH718" s="174" t="s">
        <v>2667</v>
      </c>
      <c r="AI718" s="174" t="s">
        <v>2668</v>
      </c>
      <c r="AJ718" s="176" t="s">
        <v>2672</v>
      </c>
    </row>
    <row r="719" spans="1:36" ht="315">
      <c r="A719" s="174" t="s">
        <v>433</v>
      </c>
      <c r="B719" s="174" t="s">
        <v>2239</v>
      </c>
      <c r="C719" s="174">
        <v>529233</v>
      </c>
      <c r="D719" s="174" t="s">
        <v>2240</v>
      </c>
      <c r="E719" s="174" t="s">
        <v>1577</v>
      </c>
      <c r="F719" s="174" t="s">
        <v>519</v>
      </c>
      <c r="G719" s="174" t="s">
        <v>303</v>
      </c>
      <c r="H719" s="175">
        <v>45771.025694444441</v>
      </c>
      <c r="I719" s="174" t="s">
        <v>482</v>
      </c>
      <c r="J719" s="174" t="s">
        <v>2126</v>
      </c>
      <c r="K719" s="174" t="s">
        <v>737</v>
      </c>
      <c r="L719" s="174" t="s">
        <v>738</v>
      </c>
      <c r="M719" s="174" t="s">
        <v>1452</v>
      </c>
      <c r="N719" s="174" t="s">
        <v>2189</v>
      </c>
      <c r="O719" s="174" t="s">
        <v>1870</v>
      </c>
      <c r="P719" s="174" t="s">
        <v>2241</v>
      </c>
      <c r="AF719" s="174" t="s">
        <v>2670</v>
      </c>
      <c r="AG719" s="174" t="s">
        <v>2671</v>
      </c>
      <c r="AH719" s="174" t="s">
        <v>2667</v>
      </c>
      <c r="AI719" s="174" t="s">
        <v>2668</v>
      </c>
      <c r="AJ719" s="176" t="s">
        <v>2672</v>
      </c>
    </row>
    <row r="720" spans="1:36" ht="315">
      <c r="A720" s="174" t="s">
        <v>433</v>
      </c>
      <c r="B720" s="174" t="s">
        <v>2242</v>
      </c>
      <c r="C720" s="174">
        <v>529232</v>
      </c>
      <c r="D720" s="174" t="s">
        <v>2243</v>
      </c>
      <c r="E720" s="174" t="s">
        <v>436</v>
      </c>
      <c r="F720" s="174" t="s">
        <v>436</v>
      </c>
      <c r="G720" s="174" t="s">
        <v>304</v>
      </c>
      <c r="H720" s="175">
        <v>45770.894444444442</v>
      </c>
      <c r="I720" s="174" t="s">
        <v>437</v>
      </c>
      <c r="J720" s="174" t="s">
        <v>2126</v>
      </c>
      <c r="K720" s="174" t="s">
        <v>737</v>
      </c>
      <c r="L720" s="174" t="s">
        <v>738</v>
      </c>
      <c r="M720" s="174" t="s">
        <v>1452</v>
      </c>
      <c r="N720" s="174" t="s">
        <v>2227</v>
      </c>
      <c r="O720" s="174" t="s">
        <v>2145</v>
      </c>
      <c r="P720" s="174" t="s">
        <v>2139</v>
      </c>
      <c r="Q720" s="174" t="s">
        <v>2140</v>
      </c>
      <c r="R720" s="174" t="s">
        <v>461</v>
      </c>
      <c r="S720" s="174" t="s">
        <v>931</v>
      </c>
      <c r="T720" s="174" t="s">
        <v>2163</v>
      </c>
      <c r="U720" s="174" t="s">
        <v>2141</v>
      </c>
      <c r="V720" s="174" t="s">
        <v>2244</v>
      </c>
      <c r="W720" s="174" t="s">
        <v>2142</v>
      </c>
      <c r="X720" s="174" t="s">
        <v>2018</v>
      </c>
      <c r="AF720" s="174" t="s">
        <v>2670</v>
      </c>
      <c r="AG720" s="174" t="s">
        <v>2671</v>
      </c>
      <c r="AH720" s="174" t="s">
        <v>2667</v>
      </c>
      <c r="AI720" s="174" t="s">
        <v>2668</v>
      </c>
      <c r="AJ720" s="176" t="s">
        <v>2672</v>
      </c>
    </row>
    <row r="721" spans="1:36" ht="315">
      <c r="A721" s="174" t="s">
        <v>433</v>
      </c>
      <c r="B721" s="174" t="s">
        <v>2245</v>
      </c>
      <c r="C721" s="174">
        <v>529231</v>
      </c>
      <c r="D721" s="174" t="s">
        <v>2246</v>
      </c>
      <c r="E721" s="174" t="s">
        <v>436</v>
      </c>
      <c r="F721" s="174" t="s">
        <v>436</v>
      </c>
      <c r="G721" s="174" t="s">
        <v>304</v>
      </c>
      <c r="H721" s="175">
        <v>45770.85</v>
      </c>
      <c r="I721" s="174" t="s">
        <v>491</v>
      </c>
      <c r="J721" s="174" t="s">
        <v>2126</v>
      </c>
      <c r="K721" s="174" t="s">
        <v>737</v>
      </c>
      <c r="L721" s="174" t="s">
        <v>738</v>
      </c>
      <c r="M721" s="174" t="s">
        <v>2227</v>
      </c>
      <c r="N721" s="174" t="s">
        <v>2247</v>
      </c>
      <c r="O721" s="174" t="s">
        <v>2139</v>
      </c>
      <c r="P721" s="174" t="s">
        <v>2140</v>
      </c>
      <c r="Q721" s="174" t="s">
        <v>461</v>
      </c>
      <c r="R721" s="174" t="s">
        <v>931</v>
      </c>
      <c r="S721" s="174" t="s">
        <v>2163</v>
      </c>
      <c r="T721" s="174" t="s">
        <v>2141</v>
      </c>
      <c r="U721" s="174" t="s">
        <v>2142</v>
      </c>
      <c r="V721" s="174" t="s">
        <v>2018</v>
      </c>
      <c r="AF721" s="174" t="s">
        <v>2670</v>
      </c>
      <c r="AG721" s="174" t="s">
        <v>2671</v>
      </c>
      <c r="AH721" s="174" t="s">
        <v>2667</v>
      </c>
      <c r="AI721" s="174" t="s">
        <v>2668</v>
      </c>
      <c r="AJ721" s="176" t="s">
        <v>2672</v>
      </c>
    </row>
    <row r="722" spans="1:36" ht="315">
      <c r="A722" s="174" t="s">
        <v>433</v>
      </c>
      <c r="B722" s="174" t="s">
        <v>2248</v>
      </c>
      <c r="C722" s="174">
        <v>529230</v>
      </c>
      <c r="D722" s="174" t="s">
        <v>2249</v>
      </c>
      <c r="E722" s="174" t="s">
        <v>503</v>
      </c>
      <c r="F722" s="174" t="s">
        <v>503</v>
      </c>
      <c r="G722" s="174" t="s">
        <v>304</v>
      </c>
      <c r="H722" s="175">
        <v>45770.844444444447</v>
      </c>
      <c r="I722" s="174" t="s">
        <v>482</v>
      </c>
      <c r="J722" s="174" t="s">
        <v>2126</v>
      </c>
      <c r="K722" s="174" t="s">
        <v>737</v>
      </c>
      <c r="L722" s="174" t="s">
        <v>738</v>
      </c>
      <c r="M722" s="174" t="s">
        <v>1452</v>
      </c>
      <c r="N722" s="174" t="s">
        <v>2227</v>
      </c>
      <c r="O722" s="174" t="s">
        <v>2064</v>
      </c>
      <c r="P722" s="174" t="s">
        <v>2099</v>
      </c>
      <c r="Q722" s="174" t="s">
        <v>2100</v>
      </c>
      <c r="R722" s="174" t="s">
        <v>2101</v>
      </c>
      <c r="S722" s="174" t="s">
        <v>763</v>
      </c>
      <c r="T722" s="174" t="s">
        <v>2018</v>
      </c>
      <c r="AF722" s="174" t="s">
        <v>2670</v>
      </c>
      <c r="AG722" s="174" t="s">
        <v>2671</v>
      </c>
      <c r="AH722" s="174" t="s">
        <v>2667</v>
      </c>
      <c r="AI722" s="174" t="s">
        <v>2668</v>
      </c>
      <c r="AJ722" s="176" t="s">
        <v>2672</v>
      </c>
    </row>
    <row r="723" spans="1:36" ht="315">
      <c r="A723" s="174" t="s">
        <v>433</v>
      </c>
      <c r="B723" s="174" t="s">
        <v>2250</v>
      </c>
      <c r="C723" s="174">
        <v>529228</v>
      </c>
      <c r="D723" s="174" t="s">
        <v>574</v>
      </c>
      <c r="E723" s="174" t="s">
        <v>642</v>
      </c>
      <c r="F723" s="174" t="s">
        <v>503</v>
      </c>
      <c r="G723" s="174" t="s">
        <v>300</v>
      </c>
      <c r="H723" s="175">
        <v>45770.775000000001</v>
      </c>
      <c r="I723" s="174" t="s">
        <v>437</v>
      </c>
      <c r="J723" s="174" t="s">
        <v>483</v>
      </c>
      <c r="K723" s="174" t="s">
        <v>737</v>
      </c>
      <c r="L723" s="174" t="s">
        <v>738</v>
      </c>
      <c r="M723" s="174" t="s">
        <v>1452</v>
      </c>
      <c r="N723" s="174" t="s">
        <v>2227</v>
      </c>
      <c r="O723" s="174" t="s">
        <v>2145</v>
      </c>
      <c r="P723" s="174" t="s">
        <v>461</v>
      </c>
      <c r="Q723" s="174" t="s">
        <v>529</v>
      </c>
      <c r="R723" s="174" t="s">
        <v>2251</v>
      </c>
      <c r="AF723" s="174" t="s">
        <v>2670</v>
      </c>
      <c r="AG723" s="174" t="s">
        <v>2671</v>
      </c>
      <c r="AH723" s="174" t="s">
        <v>2667</v>
      </c>
      <c r="AI723" s="174" t="s">
        <v>2668</v>
      </c>
      <c r="AJ723" s="176" t="s">
        <v>2672</v>
      </c>
    </row>
    <row r="724" spans="1:36" ht="315">
      <c r="A724" s="174" t="s">
        <v>433</v>
      </c>
      <c r="B724" s="174" t="s">
        <v>2252</v>
      </c>
      <c r="C724" s="174">
        <v>529218</v>
      </c>
      <c r="D724" s="174" t="s">
        <v>2253</v>
      </c>
      <c r="E724" s="174" t="s">
        <v>496</v>
      </c>
      <c r="F724" s="174" t="s">
        <v>496</v>
      </c>
      <c r="G724" s="174" t="s">
        <v>304</v>
      </c>
      <c r="H724" s="175">
        <v>45770.745833333334</v>
      </c>
      <c r="I724" s="174" t="s">
        <v>453</v>
      </c>
      <c r="J724" s="174" t="s">
        <v>483</v>
      </c>
      <c r="K724" s="174" t="s">
        <v>737</v>
      </c>
      <c r="L724" s="174" t="s">
        <v>738</v>
      </c>
      <c r="M724" s="174" t="s">
        <v>1041</v>
      </c>
      <c r="N724" s="174" t="s">
        <v>1452</v>
      </c>
      <c r="O724" s="174" t="s">
        <v>2227</v>
      </c>
      <c r="P724" s="174" t="s">
        <v>2115</v>
      </c>
      <c r="Q724" s="174" t="s">
        <v>931</v>
      </c>
      <c r="R724" s="174" t="s">
        <v>2163</v>
      </c>
      <c r="S724" s="174" t="s">
        <v>2254</v>
      </c>
      <c r="AF724" s="174" t="s">
        <v>2670</v>
      </c>
      <c r="AG724" s="174" t="s">
        <v>2671</v>
      </c>
      <c r="AH724" s="174" t="s">
        <v>2667</v>
      </c>
      <c r="AI724" s="174" t="s">
        <v>2668</v>
      </c>
      <c r="AJ724" s="176" t="s">
        <v>2672</v>
      </c>
    </row>
    <row r="725" spans="1:36" ht="315">
      <c r="A725" s="174" t="s">
        <v>433</v>
      </c>
      <c r="B725" s="174" t="s">
        <v>2255</v>
      </c>
      <c r="C725" s="174">
        <v>528560</v>
      </c>
      <c r="D725" s="174" t="s">
        <v>2256</v>
      </c>
      <c r="E725" s="174" t="s">
        <v>519</v>
      </c>
      <c r="F725" s="174" t="s">
        <v>519</v>
      </c>
      <c r="G725" s="174" t="s">
        <v>304</v>
      </c>
      <c r="H725" s="175">
        <v>45770.026388888888</v>
      </c>
      <c r="I725" s="174" t="s">
        <v>453</v>
      </c>
      <c r="J725" s="174" t="s">
        <v>2126</v>
      </c>
      <c r="K725" s="174" t="s">
        <v>737</v>
      </c>
      <c r="L725" s="174" t="s">
        <v>738</v>
      </c>
      <c r="M725" s="174" t="s">
        <v>1452</v>
      </c>
      <c r="N725" s="174" t="s">
        <v>2227</v>
      </c>
      <c r="O725" s="174" t="s">
        <v>2115</v>
      </c>
      <c r="P725" s="174" t="s">
        <v>931</v>
      </c>
      <c r="Q725" s="174" t="s">
        <v>2163</v>
      </c>
      <c r="R725" s="174" t="s">
        <v>2257</v>
      </c>
      <c r="AF725" s="174" t="s">
        <v>2670</v>
      </c>
      <c r="AG725" s="174" t="s">
        <v>2671</v>
      </c>
      <c r="AH725" s="174" t="s">
        <v>2667</v>
      </c>
      <c r="AI725" s="174" t="s">
        <v>2668</v>
      </c>
      <c r="AJ725" s="176" t="s">
        <v>2672</v>
      </c>
    </row>
    <row r="726" spans="1:36" ht="315">
      <c r="A726" s="174" t="s">
        <v>433</v>
      </c>
      <c r="B726" s="174" t="s">
        <v>2258</v>
      </c>
      <c r="C726" s="174">
        <v>529196</v>
      </c>
      <c r="D726" s="174" t="s">
        <v>2259</v>
      </c>
      <c r="E726" s="174" t="s">
        <v>532</v>
      </c>
      <c r="F726" s="174" t="s">
        <v>532</v>
      </c>
      <c r="G726" s="174" t="s">
        <v>304</v>
      </c>
      <c r="H726" s="175">
        <v>45770.719444444447</v>
      </c>
      <c r="I726" s="174" t="s">
        <v>453</v>
      </c>
      <c r="J726" s="174" t="s">
        <v>483</v>
      </c>
      <c r="K726" s="174" t="s">
        <v>737</v>
      </c>
      <c r="L726" s="174" t="s">
        <v>738</v>
      </c>
      <c r="M726" s="174" t="s">
        <v>1452</v>
      </c>
      <c r="N726" s="174" t="s">
        <v>2227</v>
      </c>
      <c r="O726" s="174" t="s">
        <v>2136</v>
      </c>
      <c r="P726" s="174" t="s">
        <v>931</v>
      </c>
      <c r="Q726" s="174" t="s">
        <v>2163</v>
      </c>
      <c r="AF726" s="174" t="s">
        <v>2670</v>
      </c>
      <c r="AG726" s="174" t="s">
        <v>2671</v>
      </c>
      <c r="AH726" s="174" t="s">
        <v>2667</v>
      </c>
      <c r="AI726" s="174" t="s">
        <v>2668</v>
      </c>
      <c r="AJ726" s="176" t="s">
        <v>2672</v>
      </c>
    </row>
    <row r="727" spans="1:36" ht="315">
      <c r="A727" s="174" t="s">
        <v>433</v>
      </c>
      <c r="B727" s="174" t="s">
        <v>2260</v>
      </c>
      <c r="C727" s="174">
        <v>529102</v>
      </c>
      <c r="D727" s="174" t="s">
        <v>2261</v>
      </c>
      <c r="E727" s="174" t="s">
        <v>481</v>
      </c>
      <c r="F727" s="174" t="s">
        <v>481</v>
      </c>
      <c r="G727" s="174" t="s">
        <v>304</v>
      </c>
      <c r="H727" s="175">
        <v>45770.649305555555</v>
      </c>
      <c r="I727" s="174" t="s">
        <v>491</v>
      </c>
      <c r="J727" s="174" t="s">
        <v>483</v>
      </c>
      <c r="K727" s="174" t="s">
        <v>737</v>
      </c>
      <c r="L727" s="174" t="s">
        <v>738</v>
      </c>
      <c r="M727" s="174" t="s">
        <v>2227</v>
      </c>
      <c r="N727" s="174" t="s">
        <v>2134</v>
      </c>
      <c r="O727" s="174" t="s">
        <v>461</v>
      </c>
      <c r="P727" s="174" t="s">
        <v>763</v>
      </c>
      <c r="AF727" s="174" t="s">
        <v>2670</v>
      </c>
      <c r="AG727" s="174" t="s">
        <v>2671</v>
      </c>
      <c r="AH727" s="174" t="s">
        <v>2667</v>
      </c>
      <c r="AI727" s="174" t="s">
        <v>2668</v>
      </c>
      <c r="AJ727" s="176" t="s">
        <v>2672</v>
      </c>
    </row>
    <row r="728" spans="1:36" ht="315">
      <c r="A728" s="174" t="s">
        <v>433</v>
      </c>
      <c r="B728" s="174" t="s">
        <v>2262</v>
      </c>
      <c r="C728" s="174">
        <v>528559</v>
      </c>
      <c r="D728" s="174" t="s">
        <v>2263</v>
      </c>
      <c r="E728" s="174" t="s">
        <v>1440</v>
      </c>
      <c r="F728" s="174" t="s">
        <v>519</v>
      </c>
      <c r="G728" s="174" t="s">
        <v>303</v>
      </c>
      <c r="H728" s="175">
        <v>45769.956250000003</v>
      </c>
      <c r="I728" s="174" t="s">
        <v>482</v>
      </c>
      <c r="J728" s="174" t="s">
        <v>2126</v>
      </c>
      <c r="K728" s="174" t="s">
        <v>737</v>
      </c>
      <c r="L728" s="174" t="s">
        <v>738</v>
      </c>
      <c r="M728" s="174" t="s">
        <v>1041</v>
      </c>
      <c r="N728" s="174" t="s">
        <v>1452</v>
      </c>
      <c r="O728" s="174" t="s">
        <v>2227</v>
      </c>
      <c r="P728" s="174" t="s">
        <v>2136</v>
      </c>
      <c r="Q728" s="174" t="s">
        <v>2152</v>
      </c>
      <c r="R728" s="174" t="s">
        <v>2264</v>
      </c>
      <c r="AF728" s="174" t="s">
        <v>2670</v>
      </c>
      <c r="AG728" s="174" t="s">
        <v>2671</v>
      </c>
      <c r="AH728" s="174" t="s">
        <v>2667</v>
      </c>
      <c r="AI728" s="174" t="s">
        <v>2668</v>
      </c>
      <c r="AJ728" s="176" t="s">
        <v>2672</v>
      </c>
    </row>
    <row r="729" spans="1:36" ht="315">
      <c r="A729" s="174" t="s">
        <v>433</v>
      </c>
      <c r="B729" s="174" t="s">
        <v>2265</v>
      </c>
      <c r="C729" s="174">
        <v>528558</v>
      </c>
      <c r="D729" s="174" t="s">
        <v>2266</v>
      </c>
      <c r="E729" s="174" t="s">
        <v>519</v>
      </c>
      <c r="F729" s="174" t="s">
        <v>519</v>
      </c>
      <c r="G729" s="174" t="s">
        <v>304</v>
      </c>
      <c r="H729" s="175">
        <v>45769.932638888888</v>
      </c>
      <c r="I729" s="174" t="s">
        <v>482</v>
      </c>
      <c r="J729" s="174" t="s">
        <v>2126</v>
      </c>
      <c r="K729" s="174" t="s">
        <v>737</v>
      </c>
      <c r="L729" s="174" t="s">
        <v>738</v>
      </c>
      <c r="M729" s="174" t="s">
        <v>1041</v>
      </c>
      <c r="N729" s="174" t="s">
        <v>1452</v>
      </c>
      <c r="O729" s="174" t="s">
        <v>2227</v>
      </c>
      <c r="P729" s="174" t="s">
        <v>2130</v>
      </c>
      <c r="Q729" s="174" t="s">
        <v>521</v>
      </c>
      <c r="R729" s="174" t="s">
        <v>763</v>
      </c>
      <c r="S729" s="174" t="s">
        <v>529</v>
      </c>
      <c r="T729" s="174" t="s">
        <v>2267</v>
      </c>
      <c r="U729" s="174" t="s">
        <v>963</v>
      </c>
      <c r="AF729" s="174" t="s">
        <v>2670</v>
      </c>
      <c r="AG729" s="174" t="s">
        <v>2671</v>
      </c>
      <c r="AH729" s="174" t="s">
        <v>2667</v>
      </c>
      <c r="AI729" s="174" t="s">
        <v>2668</v>
      </c>
      <c r="AJ729" s="176" t="s">
        <v>2672</v>
      </c>
    </row>
    <row r="730" spans="1:36" ht="315">
      <c r="A730" s="174" t="s">
        <v>433</v>
      </c>
      <c r="B730" s="174" t="s">
        <v>2268</v>
      </c>
      <c r="C730" s="174">
        <v>528472</v>
      </c>
      <c r="D730" s="174" t="s">
        <v>2269</v>
      </c>
      <c r="E730" s="174" t="s">
        <v>549</v>
      </c>
      <c r="F730" s="174" t="s">
        <v>549</v>
      </c>
      <c r="G730" s="174" t="s">
        <v>304</v>
      </c>
      <c r="H730" s="175">
        <v>45769.618750000001</v>
      </c>
      <c r="I730" s="174" t="s">
        <v>453</v>
      </c>
      <c r="J730" s="174" t="s">
        <v>2126</v>
      </c>
      <c r="K730" s="174" t="s">
        <v>726</v>
      </c>
      <c r="L730" s="174" t="s">
        <v>1957</v>
      </c>
      <c r="M730" s="174" t="s">
        <v>738</v>
      </c>
      <c r="N730" s="174" t="s">
        <v>461</v>
      </c>
      <c r="O730" s="174" t="s">
        <v>763</v>
      </c>
      <c r="AF730" s="174" t="s">
        <v>2670</v>
      </c>
      <c r="AG730" s="174" t="s">
        <v>2671</v>
      </c>
      <c r="AH730" s="174" t="s">
        <v>2667</v>
      </c>
      <c r="AI730" s="174" t="s">
        <v>2668</v>
      </c>
      <c r="AJ730" s="176" t="s">
        <v>2672</v>
      </c>
    </row>
    <row r="731" spans="1:36" ht="315">
      <c r="A731" s="174" t="s">
        <v>433</v>
      </c>
      <c r="B731" s="174" t="s">
        <v>2270</v>
      </c>
      <c r="C731" s="174">
        <v>527888</v>
      </c>
      <c r="D731" s="174" t="s">
        <v>2271</v>
      </c>
      <c r="E731" s="174" t="s">
        <v>2272</v>
      </c>
      <c r="F731" s="174" t="s">
        <v>436</v>
      </c>
      <c r="G731" s="174" t="s">
        <v>304</v>
      </c>
      <c r="H731" s="175">
        <v>45768.847222222219</v>
      </c>
      <c r="I731" s="174" t="s">
        <v>453</v>
      </c>
      <c r="J731" s="174" t="s">
        <v>483</v>
      </c>
      <c r="K731" s="174" t="s">
        <v>737</v>
      </c>
      <c r="L731" s="174" t="s">
        <v>738</v>
      </c>
      <c r="M731" s="174" t="s">
        <v>1452</v>
      </c>
      <c r="N731" s="174" t="s">
        <v>2227</v>
      </c>
      <c r="O731" s="174" t="s">
        <v>2136</v>
      </c>
      <c r="P731" s="174" t="s">
        <v>763</v>
      </c>
      <c r="AF731" s="174" t="s">
        <v>2670</v>
      </c>
      <c r="AG731" s="174" t="s">
        <v>2671</v>
      </c>
      <c r="AH731" s="174" t="s">
        <v>2667</v>
      </c>
      <c r="AI731" s="174" t="s">
        <v>2668</v>
      </c>
      <c r="AJ731" s="176" t="s">
        <v>2672</v>
      </c>
    </row>
    <row r="732" spans="1:36" ht="315">
      <c r="A732" s="174" t="s">
        <v>433</v>
      </c>
      <c r="B732" s="174" t="s">
        <v>2273</v>
      </c>
      <c r="C732" s="174">
        <v>526924</v>
      </c>
      <c r="D732" s="174" t="s">
        <v>2274</v>
      </c>
      <c r="E732" s="174" t="s">
        <v>481</v>
      </c>
      <c r="F732" s="174" t="s">
        <v>481</v>
      </c>
      <c r="G732" s="174" t="s">
        <v>304</v>
      </c>
      <c r="H732" s="175">
        <v>45765.95416666667</v>
      </c>
      <c r="I732" s="174" t="s">
        <v>453</v>
      </c>
      <c r="J732" s="174" t="s">
        <v>2126</v>
      </c>
      <c r="K732" s="174" t="s">
        <v>726</v>
      </c>
      <c r="L732" s="174" t="s">
        <v>441</v>
      </c>
      <c r="M732" s="174" t="s">
        <v>2227</v>
      </c>
      <c r="N732" s="174" t="s">
        <v>2275</v>
      </c>
      <c r="O732" s="174" t="s">
        <v>763</v>
      </c>
      <c r="P732" s="174" t="s">
        <v>2276</v>
      </c>
      <c r="AF732" s="174" t="s">
        <v>2670</v>
      </c>
      <c r="AG732" s="174" t="s">
        <v>2671</v>
      </c>
      <c r="AH732" s="174" t="s">
        <v>2667</v>
      </c>
      <c r="AI732" s="174" t="s">
        <v>2668</v>
      </c>
      <c r="AJ732" s="176" t="s">
        <v>2672</v>
      </c>
    </row>
    <row r="733" spans="1:36" ht="315">
      <c r="A733" s="174" t="s">
        <v>433</v>
      </c>
      <c r="B733" s="174" t="s">
        <v>2277</v>
      </c>
      <c r="C733" s="174">
        <v>526913</v>
      </c>
      <c r="D733" s="174" t="s">
        <v>2278</v>
      </c>
      <c r="E733" s="174" t="s">
        <v>452</v>
      </c>
      <c r="F733" s="174" t="s">
        <v>452</v>
      </c>
      <c r="G733" s="174" t="s">
        <v>304</v>
      </c>
      <c r="H733" s="175">
        <v>45765.745833333334</v>
      </c>
      <c r="I733" s="174" t="s">
        <v>453</v>
      </c>
      <c r="J733" s="174" t="s">
        <v>2126</v>
      </c>
      <c r="K733" s="174" t="s">
        <v>440</v>
      </c>
      <c r="L733" s="174" t="s">
        <v>441</v>
      </c>
      <c r="M733" s="174" t="s">
        <v>1041</v>
      </c>
      <c r="N733" s="174" t="s">
        <v>1452</v>
      </c>
      <c r="O733" s="174" t="s">
        <v>2227</v>
      </c>
      <c r="P733" s="174" t="s">
        <v>2130</v>
      </c>
      <c r="Q733" s="174" t="s">
        <v>485</v>
      </c>
      <c r="R733" s="174" t="s">
        <v>1009</v>
      </c>
      <c r="S733" s="174" t="s">
        <v>2228</v>
      </c>
      <c r="T733" s="174" t="s">
        <v>963</v>
      </c>
      <c r="AF733" s="174" t="s">
        <v>2670</v>
      </c>
      <c r="AG733" s="174" t="s">
        <v>2671</v>
      </c>
      <c r="AH733" s="174" t="s">
        <v>2667</v>
      </c>
      <c r="AI733" s="174" t="s">
        <v>2668</v>
      </c>
      <c r="AJ733" s="176" t="s">
        <v>2672</v>
      </c>
    </row>
    <row r="734" spans="1:36" ht="315">
      <c r="A734" s="174" t="s">
        <v>433</v>
      </c>
      <c r="B734" s="174" t="s">
        <v>2279</v>
      </c>
      <c r="C734" s="174">
        <v>526912</v>
      </c>
      <c r="D734" s="174" t="s">
        <v>2118</v>
      </c>
      <c r="E734" s="174" t="s">
        <v>519</v>
      </c>
      <c r="F734" s="174" t="s">
        <v>519</v>
      </c>
      <c r="G734" s="174" t="s">
        <v>304</v>
      </c>
      <c r="H734" s="175">
        <v>45765.745833333334</v>
      </c>
      <c r="I734" s="174" t="s">
        <v>453</v>
      </c>
      <c r="J734" s="174" t="s">
        <v>2126</v>
      </c>
      <c r="K734" s="174" t="s">
        <v>440</v>
      </c>
      <c r="L734" s="174" t="s">
        <v>441</v>
      </c>
      <c r="M734" s="174" t="s">
        <v>1452</v>
      </c>
      <c r="N734" s="174" t="s">
        <v>2280</v>
      </c>
      <c r="O734" s="174" t="s">
        <v>2136</v>
      </c>
      <c r="P734" s="174" t="s">
        <v>1058</v>
      </c>
      <c r="Q734" s="174" t="s">
        <v>461</v>
      </c>
      <c r="R734" s="174" t="s">
        <v>763</v>
      </c>
      <c r="S734" s="174" t="s">
        <v>2281</v>
      </c>
      <c r="T734" s="174" t="s">
        <v>963</v>
      </c>
      <c r="AF734" s="174" t="s">
        <v>2670</v>
      </c>
      <c r="AG734" s="174" t="s">
        <v>2671</v>
      </c>
      <c r="AH734" s="174" t="s">
        <v>2667</v>
      </c>
      <c r="AI734" s="174" t="s">
        <v>2668</v>
      </c>
      <c r="AJ734" s="176" t="s">
        <v>2672</v>
      </c>
    </row>
    <row r="735" spans="1:36" ht="315">
      <c r="A735" s="174" t="s">
        <v>433</v>
      </c>
      <c r="B735" s="174" t="s">
        <v>2282</v>
      </c>
      <c r="C735" s="174">
        <v>526324</v>
      </c>
      <c r="D735" s="174" t="s">
        <v>2188</v>
      </c>
      <c r="E735" s="174" t="s">
        <v>496</v>
      </c>
      <c r="F735" s="174" t="s">
        <v>496</v>
      </c>
      <c r="G735" s="174" t="s">
        <v>304</v>
      </c>
      <c r="H735" s="175">
        <v>45764.967361111114</v>
      </c>
      <c r="I735" s="174" t="s">
        <v>482</v>
      </c>
      <c r="J735" s="174" t="s">
        <v>2126</v>
      </c>
      <c r="K735" s="174" t="s">
        <v>917</v>
      </c>
      <c r="L735" s="174" t="s">
        <v>441</v>
      </c>
      <c r="M735" s="174" t="s">
        <v>1452</v>
      </c>
      <c r="N735" s="174" t="s">
        <v>2280</v>
      </c>
      <c r="O735" s="174" t="s">
        <v>2130</v>
      </c>
      <c r="P735" s="174" t="s">
        <v>2016</v>
      </c>
      <c r="Q735" s="174" t="s">
        <v>2017</v>
      </c>
      <c r="R735" s="174" t="s">
        <v>763</v>
      </c>
      <c r="S735" s="174" t="s">
        <v>2018</v>
      </c>
      <c r="AF735" s="174" t="s">
        <v>2670</v>
      </c>
      <c r="AG735" s="174" t="s">
        <v>2671</v>
      </c>
      <c r="AH735" s="174" t="s">
        <v>2667</v>
      </c>
      <c r="AI735" s="174" t="s">
        <v>2668</v>
      </c>
      <c r="AJ735" s="176" t="s">
        <v>2672</v>
      </c>
    </row>
    <row r="736" spans="1:36" ht="315">
      <c r="A736" s="174" t="s">
        <v>433</v>
      </c>
      <c r="B736" s="174" t="s">
        <v>2283</v>
      </c>
      <c r="C736" s="174">
        <v>526301</v>
      </c>
      <c r="D736" s="174" t="s">
        <v>2284</v>
      </c>
      <c r="E736" s="174" t="s">
        <v>481</v>
      </c>
      <c r="F736" s="174" t="s">
        <v>481</v>
      </c>
      <c r="G736" s="174" t="s">
        <v>304</v>
      </c>
      <c r="H736" s="175">
        <v>45764.63958333333</v>
      </c>
      <c r="I736" s="174" t="s">
        <v>482</v>
      </c>
      <c r="J736" s="174" t="s">
        <v>483</v>
      </c>
      <c r="K736" s="174" t="s">
        <v>440</v>
      </c>
      <c r="L736" s="174" t="s">
        <v>441</v>
      </c>
      <c r="M736" s="174" t="s">
        <v>1452</v>
      </c>
      <c r="N736" s="174" t="s">
        <v>2280</v>
      </c>
      <c r="O736" s="174" t="s">
        <v>2136</v>
      </c>
      <c r="P736" s="174" t="s">
        <v>1058</v>
      </c>
      <c r="Q736" s="174" t="s">
        <v>538</v>
      </c>
      <c r="R736" s="174" t="s">
        <v>763</v>
      </c>
      <c r="S736" s="174" t="s">
        <v>2238</v>
      </c>
      <c r="T736" s="174" t="s">
        <v>963</v>
      </c>
      <c r="AF736" s="174" t="s">
        <v>2670</v>
      </c>
      <c r="AG736" s="174" t="s">
        <v>2671</v>
      </c>
      <c r="AH736" s="174" t="s">
        <v>2667</v>
      </c>
      <c r="AI736" s="174" t="s">
        <v>2668</v>
      </c>
      <c r="AJ736" s="176" t="s">
        <v>2672</v>
      </c>
    </row>
    <row r="737" spans="1:36" ht="315">
      <c r="A737" s="174" t="s">
        <v>433</v>
      </c>
      <c r="B737" s="174" t="s">
        <v>2285</v>
      </c>
      <c r="C737" s="174">
        <v>525989</v>
      </c>
      <c r="D737" s="174" t="s">
        <v>2286</v>
      </c>
      <c r="E737" s="174" t="s">
        <v>1440</v>
      </c>
      <c r="F737" s="174" t="s">
        <v>436</v>
      </c>
      <c r="G737" s="174" t="s">
        <v>300</v>
      </c>
      <c r="H737" s="175">
        <v>45764.62222222222</v>
      </c>
      <c r="I737" s="174" t="s">
        <v>437</v>
      </c>
      <c r="J737" s="174" t="s">
        <v>2126</v>
      </c>
      <c r="K737" s="174" t="s">
        <v>440</v>
      </c>
      <c r="L737" s="174" t="s">
        <v>441</v>
      </c>
      <c r="M737" s="174" t="s">
        <v>1452</v>
      </c>
      <c r="N737" s="174" t="s">
        <v>2280</v>
      </c>
      <c r="O737" s="174" t="s">
        <v>2287</v>
      </c>
      <c r="P737" s="174" t="s">
        <v>461</v>
      </c>
      <c r="Q737" s="174" t="s">
        <v>529</v>
      </c>
      <c r="R737" s="174" t="s">
        <v>2251</v>
      </c>
      <c r="AF737" s="174" t="s">
        <v>2670</v>
      </c>
      <c r="AG737" s="174" t="s">
        <v>2671</v>
      </c>
      <c r="AH737" s="174" t="s">
        <v>2667</v>
      </c>
      <c r="AI737" s="174" t="s">
        <v>2668</v>
      </c>
      <c r="AJ737" s="176" t="s">
        <v>2672</v>
      </c>
    </row>
    <row r="738" spans="1:36" ht="315">
      <c r="A738" s="174" t="s">
        <v>433</v>
      </c>
      <c r="B738" s="174" t="s">
        <v>2288</v>
      </c>
      <c r="C738" s="174">
        <v>525702</v>
      </c>
      <c r="D738" s="174" t="s">
        <v>2161</v>
      </c>
      <c r="E738" s="174" t="s">
        <v>525</v>
      </c>
      <c r="F738" s="174" t="s">
        <v>525</v>
      </c>
      <c r="G738" s="174" t="s">
        <v>304</v>
      </c>
      <c r="H738" s="175">
        <v>45763.918055555558</v>
      </c>
      <c r="I738" s="174" t="s">
        <v>453</v>
      </c>
      <c r="J738" s="174" t="s">
        <v>475</v>
      </c>
      <c r="K738" s="174" t="s">
        <v>737</v>
      </c>
      <c r="L738" s="174" t="s">
        <v>445</v>
      </c>
      <c r="M738" s="174" t="s">
        <v>504</v>
      </c>
      <c r="N738" s="174" t="s">
        <v>1010</v>
      </c>
      <c r="O738" s="174" t="s">
        <v>2289</v>
      </c>
      <c r="P738" s="174" t="s">
        <v>2290</v>
      </c>
      <c r="Q738" s="174" t="s">
        <v>529</v>
      </c>
      <c r="AF738" s="174" t="s">
        <v>2670</v>
      </c>
      <c r="AG738" s="174" t="s">
        <v>2671</v>
      </c>
      <c r="AH738" s="174" t="s">
        <v>2667</v>
      </c>
      <c r="AI738" s="174" t="s">
        <v>2668</v>
      </c>
      <c r="AJ738" s="176" t="s">
        <v>2672</v>
      </c>
    </row>
    <row r="739" spans="1:36" ht="315">
      <c r="A739" s="174" t="s">
        <v>433</v>
      </c>
      <c r="B739" s="174" t="s">
        <v>2291</v>
      </c>
      <c r="C739" s="174">
        <v>525006</v>
      </c>
      <c r="D739" s="174" t="s">
        <v>2156</v>
      </c>
      <c r="E739" s="174" t="s">
        <v>436</v>
      </c>
      <c r="F739" s="174" t="s">
        <v>436</v>
      </c>
      <c r="G739" s="174" t="s">
        <v>304</v>
      </c>
      <c r="H739" s="175">
        <v>45762.822916666664</v>
      </c>
      <c r="I739" s="174" t="s">
        <v>482</v>
      </c>
      <c r="J739" s="174" t="s">
        <v>2126</v>
      </c>
      <c r="K739" s="174" t="s">
        <v>440</v>
      </c>
      <c r="L739" s="174" t="s">
        <v>441</v>
      </c>
      <c r="M739" s="174" t="s">
        <v>1452</v>
      </c>
      <c r="N739" s="174" t="s">
        <v>2280</v>
      </c>
      <c r="O739" s="174" t="s">
        <v>2115</v>
      </c>
      <c r="P739" s="174" t="s">
        <v>763</v>
      </c>
      <c r="AF739" s="174" t="s">
        <v>2670</v>
      </c>
      <c r="AG739" s="174" t="s">
        <v>2671</v>
      </c>
      <c r="AH739" s="174" t="s">
        <v>2667</v>
      </c>
      <c r="AI739" s="174" t="s">
        <v>2668</v>
      </c>
      <c r="AJ739" s="176" t="s">
        <v>2672</v>
      </c>
    </row>
    <row r="740" spans="1:36" ht="315">
      <c r="A740" s="174" t="s">
        <v>433</v>
      </c>
      <c r="B740" s="174" t="s">
        <v>2292</v>
      </c>
      <c r="C740" s="174">
        <v>524960</v>
      </c>
      <c r="D740" s="174" t="s">
        <v>2293</v>
      </c>
      <c r="E740" s="174" t="s">
        <v>481</v>
      </c>
      <c r="F740" s="174" t="s">
        <v>481</v>
      </c>
      <c r="G740" s="174" t="s">
        <v>304</v>
      </c>
      <c r="H740" s="175">
        <v>45762.75</v>
      </c>
      <c r="I740" s="174" t="s">
        <v>491</v>
      </c>
      <c r="J740" s="174" t="s">
        <v>483</v>
      </c>
      <c r="K740" s="174" t="s">
        <v>440</v>
      </c>
      <c r="L740" s="174" t="s">
        <v>441</v>
      </c>
      <c r="M740" s="174" t="s">
        <v>2280</v>
      </c>
      <c r="N740" s="174" t="s">
        <v>2287</v>
      </c>
      <c r="O740" s="174" t="s">
        <v>461</v>
      </c>
      <c r="P740" s="174" t="s">
        <v>763</v>
      </c>
      <c r="AF740" s="174" t="s">
        <v>2670</v>
      </c>
      <c r="AG740" s="174" t="s">
        <v>2671</v>
      </c>
      <c r="AH740" s="174" t="s">
        <v>2667</v>
      </c>
      <c r="AI740" s="174" t="s">
        <v>2668</v>
      </c>
      <c r="AJ740" s="176" t="s">
        <v>2672</v>
      </c>
    </row>
    <row r="741" spans="1:36" ht="315">
      <c r="A741" s="174" t="s">
        <v>433</v>
      </c>
      <c r="B741" s="174" t="s">
        <v>2294</v>
      </c>
      <c r="C741" s="174">
        <v>524957</v>
      </c>
      <c r="D741" s="174" t="s">
        <v>2295</v>
      </c>
      <c r="E741" s="174" t="s">
        <v>481</v>
      </c>
      <c r="F741" s="174" t="s">
        <v>481</v>
      </c>
      <c r="G741" s="174" t="s">
        <v>304</v>
      </c>
      <c r="H741" s="175">
        <v>45762.741666666669</v>
      </c>
      <c r="I741" s="174" t="s">
        <v>453</v>
      </c>
      <c r="J741" s="174" t="s">
        <v>2126</v>
      </c>
      <c r="K741" s="174" t="s">
        <v>726</v>
      </c>
      <c r="L741" s="174" t="s">
        <v>441</v>
      </c>
      <c r="M741" s="174" t="s">
        <v>1452</v>
      </c>
      <c r="N741" s="174" t="s">
        <v>2280</v>
      </c>
      <c r="O741" s="174" t="s">
        <v>2130</v>
      </c>
      <c r="P741" s="174" t="s">
        <v>1058</v>
      </c>
      <c r="Q741" s="174" t="s">
        <v>488</v>
      </c>
      <c r="R741" s="174" t="s">
        <v>931</v>
      </c>
      <c r="S741" s="174" t="s">
        <v>2163</v>
      </c>
      <c r="T741" s="174" t="s">
        <v>2296</v>
      </c>
      <c r="AF741" s="174" t="s">
        <v>2670</v>
      </c>
      <c r="AG741" s="174" t="s">
        <v>2671</v>
      </c>
      <c r="AH741" s="174" t="s">
        <v>2667</v>
      </c>
      <c r="AI741" s="174" t="s">
        <v>2668</v>
      </c>
      <c r="AJ741" s="176" t="s">
        <v>2672</v>
      </c>
    </row>
    <row r="742" spans="1:36" ht="315">
      <c r="A742" s="174" t="s">
        <v>433</v>
      </c>
      <c r="B742" s="174" t="s">
        <v>2297</v>
      </c>
      <c r="C742" s="174">
        <v>524888</v>
      </c>
      <c r="D742" s="174" t="s">
        <v>2176</v>
      </c>
      <c r="E742" s="174" t="s">
        <v>436</v>
      </c>
      <c r="F742" s="174" t="s">
        <v>436</v>
      </c>
      <c r="G742" s="174" t="s">
        <v>304</v>
      </c>
      <c r="H742" s="175">
        <v>45762.693749999999</v>
      </c>
      <c r="I742" s="174" t="s">
        <v>453</v>
      </c>
      <c r="J742" s="174" t="s">
        <v>2126</v>
      </c>
      <c r="K742" s="174" t="s">
        <v>440</v>
      </c>
      <c r="L742" s="174" t="s">
        <v>441</v>
      </c>
      <c r="M742" s="174" t="s">
        <v>1041</v>
      </c>
      <c r="N742" s="174" t="s">
        <v>1452</v>
      </c>
      <c r="O742" s="174" t="s">
        <v>2280</v>
      </c>
      <c r="P742" s="174" t="s">
        <v>2130</v>
      </c>
      <c r="Q742" s="174" t="s">
        <v>763</v>
      </c>
      <c r="R742" s="174" t="s">
        <v>2177</v>
      </c>
      <c r="S742" s="174" t="s">
        <v>963</v>
      </c>
      <c r="AF742" s="174" t="s">
        <v>2670</v>
      </c>
      <c r="AG742" s="174" t="s">
        <v>2671</v>
      </c>
      <c r="AH742" s="174" t="s">
        <v>2667</v>
      </c>
      <c r="AI742" s="174" t="s">
        <v>2668</v>
      </c>
      <c r="AJ742" s="176" t="s">
        <v>2672</v>
      </c>
    </row>
    <row r="743" spans="1:36" ht="315">
      <c r="A743" s="174" t="s">
        <v>433</v>
      </c>
      <c r="B743" s="174" t="s">
        <v>2298</v>
      </c>
      <c r="C743" s="174">
        <v>524876</v>
      </c>
      <c r="D743" s="174" t="s">
        <v>2299</v>
      </c>
      <c r="E743" s="174" t="s">
        <v>496</v>
      </c>
      <c r="F743" s="174" t="s">
        <v>496</v>
      </c>
      <c r="G743" s="174" t="s">
        <v>304</v>
      </c>
      <c r="H743" s="175">
        <v>45762.640972222223</v>
      </c>
      <c r="I743" s="174" t="s">
        <v>437</v>
      </c>
      <c r="J743" s="174" t="s">
        <v>2126</v>
      </c>
      <c r="K743" s="174" t="s">
        <v>440</v>
      </c>
      <c r="L743" s="174" t="s">
        <v>441</v>
      </c>
      <c r="M743" s="174" t="s">
        <v>2280</v>
      </c>
      <c r="N743" s="174" t="s">
        <v>2275</v>
      </c>
      <c r="O743" s="174" t="s">
        <v>461</v>
      </c>
      <c r="AF743" s="174" t="s">
        <v>2670</v>
      </c>
      <c r="AG743" s="174" t="s">
        <v>2671</v>
      </c>
      <c r="AH743" s="174" t="s">
        <v>2667</v>
      </c>
      <c r="AI743" s="174" t="s">
        <v>2668</v>
      </c>
      <c r="AJ743" s="176" t="s">
        <v>2672</v>
      </c>
    </row>
    <row r="744" spans="1:36" ht="315">
      <c r="A744" s="174" t="s">
        <v>433</v>
      </c>
      <c r="B744" s="174" t="s">
        <v>2300</v>
      </c>
      <c r="C744" s="174">
        <v>524859</v>
      </c>
      <c r="D744" s="174" t="s">
        <v>2301</v>
      </c>
      <c r="E744" s="174" t="s">
        <v>436</v>
      </c>
      <c r="F744" s="174" t="s">
        <v>436</v>
      </c>
      <c r="G744" s="174" t="s">
        <v>304</v>
      </c>
      <c r="H744" s="175">
        <v>45762.581944444442</v>
      </c>
      <c r="I744" s="174" t="s">
        <v>437</v>
      </c>
      <c r="J744" s="174" t="s">
        <v>2126</v>
      </c>
      <c r="K744" s="174" t="s">
        <v>2079</v>
      </c>
      <c r="L744" s="174" t="s">
        <v>440</v>
      </c>
      <c r="M744" s="174" t="s">
        <v>441</v>
      </c>
      <c r="N744" s="174" t="s">
        <v>2280</v>
      </c>
      <c r="O744" s="174" t="s">
        <v>1964</v>
      </c>
      <c r="P744" s="174" t="s">
        <v>461</v>
      </c>
      <c r="Q744" s="174" t="s">
        <v>2302</v>
      </c>
      <c r="AF744" s="174" t="s">
        <v>2670</v>
      </c>
      <c r="AG744" s="174" t="s">
        <v>2671</v>
      </c>
      <c r="AH744" s="174" t="s">
        <v>2667</v>
      </c>
      <c r="AI744" s="174" t="s">
        <v>2668</v>
      </c>
      <c r="AJ744" s="176" t="s">
        <v>2672</v>
      </c>
    </row>
    <row r="745" spans="1:36" ht="315">
      <c r="A745" s="174" t="s">
        <v>433</v>
      </c>
      <c r="B745" s="174" t="s">
        <v>2303</v>
      </c>
      <c r="C745" s="174">
        <v>524656</v>
      </c>
      <c r="D745" s="174" t="s">
        <v>2304</v>
      </c>
      <c r="E745" s="174" t="s">
        <v>1440</v>
      </c>
      <c r="F745" s="174" t="s">
        <v>532</v>
      </c>
      <c r="G745" s="174" t="s">
        <v>300</v>
      </c>
      <c r="H745" s="175">
        <v>45762.524305555555</v>
      </c>
      <c r="I745" s="174" t="s">
        <v>453</v>
      </c>
      <c r="J745" s="174" t="s">
        <v>483</v>
      </c>
      <c r="K745" s="174" t="s">
        <v>440</v>
      </c>
      <c r="L745" s="174" t="s">
        <v>441</v>
      </c>
      <c r="M745" s="174" t="s">
        <v>1452</v>
      </c>
      <c r="N745" s="174" t="s">
        <v>2280</v>
      </c>
      <c r="O745" s="174" t="s">
        <v>2134</v>
      </c>
      <c r="P745" s="174" t="s">
        <v>1517</v>
      </c>
      <c r="Q745" s="174" t="s">
        <v>529</v>
      </c>
      <c r="R745" s="174" t="s">
        <v>2233</v>
      </c>
      <c r="AF745" s="174" t="s">
        <v>2670</v>
      </c>
      <c r="AG745" s="174" t="s">
        <v>2671</v>
      </c>
      <c r="AH745" s="174" t="s">
        <v>2667</v>
      </c>
      <c r="AI745" s="174" t="s">
        <v>2668</v>
      </c>
      <c r="AJ745" s="176" t="s">
        <v>2672</v>
      </c>
    </row>
    <row r="746" spans="1:36" ht="315">
      <c r="A746" s="174" t="s">
        <v>433</v>
      </c>
      <c r="B746" s="174" t="s">
        <v>2305</v>
      </c>
      <c r="C746" s="174">
        <v>524642</v>
      </c>
      <c r="D746" s="174" t="s">
        <v>2306</v>
      </c>
      <c r="E746" s="174" t="s">
        <v>496</v>
      </c>
      <c r="F746" s="174" t="s">
        <v>496</v>
      </c>
      <c r="G746" s="174" t="s">
        <v>304</v>
      </c>
      <c r="H746" s="175">
        <v>45762.499305555553</v>
      </c>
      <c r="I746" s="174" t="s">
        <v>453</v>
      </c>
      <c r="J746" s="174" t="s">
        <v>2126</v>
      </c>
      <c r="K746" s="174" t="s">
        <v>440</v>
      </c>
      <c r="L746" s="174" t="s">
        <v>441</v>
      </c>
      <c r="M746" s="174" t="s">
        <v>1452</v>
      </c>
      <c r="N746" s="174" t="s">
        <v>2280</v>
      </c>
      <c r="O746" s="174" t="s">
        <v>2064</v>
      </c>
      <c r="P746" s="174" t="s">
        <v>2157</v>
      </c>
      <c r="Q746" s="174" t="s">
        <v>763</v>
      </c>
      <c r="R746" s="174" t="s">
        <v>2158</v>
      </c>
      <c r="S746" s="174" t="s">
        <v>2159</v>
      </c>
      <c r="T746" s="174" t="s">
        <v>2018</v>
      </c>
      <c r="AF746" s="174" t="s">
        <v>2670</v>
      </c>
      <c r="AG746" s="174" t="s">
        <v>2671</v>
      </c>
      <c r="AH746" s="174" t="s">
        <v>2667</v>
      </c>
      <c r="AI746" s="174" t="s">
        <v>2668</v>
      </c>
      <c r="AJ746" s="176" t="s">
        <v>2672</v>
      </c>
    </row>
    <row r="747" spans="1:36" ht="315">
      <c r="A747" s="174" t="s">
        <v>433</v>
      </c>
      <c r="B747" s="174" t="s">
        <v>2307</v>
      </c>
      <c r="C747" s="174">
        <v>524364</v>
      </c>
      <c r="D747" s="174" t="s">
        <v>2308</v>
      </c>
      <c r="E747" s="174" t="s">
        <v>928</v>
      </c>
      <c r="F747" s="174" t="s">
        <v>452</v>
      </c>
      <c r="G747" s="174" t="s">
        <v>300</v>
      </c>
      <c r="H747" s="175">
        <v>45761.799305555556</v>
      </c>
      <c r="I747" s="174" t="s">
        <v>453</v>
      </c>
      <c r="J747" s="174" t="s">
        <v>2126</v>
      </c>
      <c r="K747" s="174" t="s">
        <v>440</v>
      </c>
      <c r="L747" s="174" t="s">
        <v>441</v>
      </c>
      <c r="M747" s="174" t="s">
        <v>1452</v>
      </c>
      <c r="N747" s="174" t="s">
        <v>2227</v>
      </c>
      <c r="O747" s="174" t="s">
        <v>1676</v>
      </c>
      <c r="P747" s="174" t="s">
        <v>1930</v>
      </c>
      <c r="AF747" s="174" t="s">
        <v>2670</v>
      </c>
      <c r="AG747" s="174" t="s">
        <v>2671</v>
      </c>
      <c r="AH747" s="174" t="s">
        <v>2667</v>
      </c>
      <c r="AI747" s="174" t="s">
        <v>2668</v>
      </c>
      <c r="AJ747" s="176" t="s">
        <v>2672</v>
      </c>
    </row>
    <row r="748" spans="1:36" ht="315">
      <c r="A748" s="174" t="s">
        <v>433</v>
      </c>
      <c r="B748" s="174" t="s">
        <v>2309</v>
      </c>
      <c r="C748" s="174">
        <v>523619</v>
      </c>
      <c r="D748" s="174" t="s">
        <v>2206</v>
      </c>
      <c r="E748" s="174" t="s">
        <v>928</v>
      </c>
      <c r="F748" s="174" t="s">
        <v>519</v>
      </c>
      <c r="G748" s="174" t="s">
        <v>299</v>
      </c>
      <c r="H748" s="175">
        <v>45758.911111111112</v>
      </c>
      <c r="I748" s="174" t="s">
        <v>482</v>
      </c>
      <c r="J748" s="174" t="s">
        <v>483</v>
      </c>
      <c r="K748" s="174" t="s">
        <v>726</v>
      </c>
      <c r="L748" s="174" t="s">
        <v>441</v>
      </c>
      <c r="M748" s="174" t="s">
        <v>1452</v>
      </c>
      <c r="N748" s="174" t="s">
        <v>2280</v>
      </c>
      <c r="O748" s="174" t="s">
        <v>2136</v>
      </c>
      <c r="P748" s="174" t="s">
        <v>2157</v>
      </c>
      <c r="Q748" s="174" t="s">
        <v>763</v>
      </c>
      <c r="R748" s="174" t="s">
        <v>2207</v>
      </c>
      <c r="S748" s="174" t="s">
        <v>2158</v>
      </c>
      <c r="T748" s="174" t="s">
        <v>2159</v>
      </c>
      <c r="U748" s="174" t="s">
        <v>2018</v>
      </c>
      <c r="AF748" s="174" t="s">
        <v>2670</v>
      </c>
      <c r="AG748" s="174" t="s">
        <v>2671</v>
      </c>
      <c r="AH748" s="174" t="s">
        <v>2667</v>
      </c>
      <c r="AI748" s="174" t="s">
        <v>2668</v>
      </c>
      <c r="AJ748" s="176" t="s">
        <v>2672</v>
      </c>
    </row>
    <row r="749" spans="1:36" ht="315">
      <c r="A749" s="174" t="s">
        <v>433</v>
      </c>
      <c r="B749" s="174" t="s">
        <v>2310</v>
      </c>
      <c r="C749" s="174">
        <v>523618</v>
      </c>
      <c r="D749" s="174" t="s">
        <v>2256</v>
      </c>
      <c r="E749" s="174" t="s">
        <v>519</v>
      </c>
      <c r="F749" s="174" t="s">
        <v>519</v>
      </c>
      <c r="G749" s="174" t="s">
        <v>304</v>
      </c>
      <c r="H749" s="175">
        <v>45758.908333333333</v>
      </c>
      <c r="I749" s="174" t="s">
        <v>453</v>
      </c>
      <c r="J749" s="174" t="s">
        <v>2126</v>
      </c>
      <c r="K749" s="174" t="s">
        <v>440</v>
      </c>
      <c r="L749" s="174" t="s">
        <v>441</v>
      </c>
      <c r="M749" s="174" t="s">
        <v>2280</v>
      </c>
      <c r="N749" s="174" t="s">
        <v>2311</v>
      </c>
      <c r="O749" s="174" t="s">
        <v>445</v>
      </c>
      <c r="P749" s="174" t="s">
        <v>504</v>
      </c>
      <c r="AF749" s="174" t="s">
        <v>2670</v>
      </c>
      <c r="AG749" s="174" t="s">
        <v>2671</v>
      </c>
      <c r="AH749" s="174" t="s">
        <v>2667</v>
      </c>
      <c r="AI749" s="174" t="s">
        <v>2668</v>
      </c>
      <c r="AJ749" s="176" t="s">
        <v>2672</v>
      </c>
    </row>
    <row r="750" spans="1:36" ht="315">
      <c r="A750" s="174" t="s">
        <v>433</v>
      </c>
      <c r="B750" s="174" t="s">
        <v>2312</v>
      </c>
      <c r="C750" s="174">
        <v>523592</v>
      </c>
      <c r="D750" s="174" t="s">
        <v>574</v>
      </c>
      <c r="E750" s="174" t="s">
        <v>642</v>
      </c>
      <c r="F750" s="174" t="s">
        <v>503</v>
      </c>
      <c r="G750" s="174" t="s">
        <v>300</v>
      </c>
      <c r="H750" s="175">
        <v>45758.745833333334</v>
      </c>
      <c r="I750" s="174" t="s">
        <v>437</v>
      </c>
      <c r="J750" s="174" t="s">
        <v>483</v>
      </c>
      <c r="K750" s="174" t="s">
        <v>440</v>
      </c>
      <c r="L750" s="174" t="s">
        <v>441</v>
      </c>
      <c r="M750" s="174" t="s">
        <v>1452</v>
      </c>
      <c r="N750" s="174" t="s">
        <v>2280</v>
      </c>
      <c r="O750" s="174" t="s">
        <v>2311</v>
      </c>
      <c r="P750" s="174" t="s">
        <v>2313</v>
      </c>
      <c r="Q750" s="174" t="s">
        <v>1058</v>
      </c>
      <c r="R750" s="174" t="s">
        <v>499</v>
      </c>
      <c r="S750" s="174" t="s">
        <v>461</v>
      </c>
      <c r="T750" s="174" t="s">
        <v>529</v>
      </c>
      <c r="U750" s="174" t="s">
        <v>2251</v>
      </c>
      <c r="AF750" s="174" t="s">
        <v>2670</v>
      </c>
      <c r="AG750" s="174" t="s">
        <v>2671</v>
      </c>
      <c r="AH750" s="174" t="s">
        <v>2667</v>
      </c>
      <c r="AI750" s="174" t="s">
        <v>2668</v>
      </c>
      <c r="AJ750" s="176" t="s">
        <v>2672</v>
      </c>
    </row>
    <row r="751" spans="1:36" ht="315">
      <c r="A751" s="174" t="s">
        <v>433</v>
      </c>
      <c r="B751" s="174" t="s">
        <v>2314</v>
      </c>
      <c r="C751" s="174">
        <v>523583</v>
      </c>
      <c r="D751" s="174" t="s">
        <v>2219</v>
      </c>
      <c r="E751" s="174" t="s">
        <v>436</v>
      </c>
      <c r="F751" s="174" t="s">
        <v>436</v>
      </c>
      <c r="G751" s="174" t="s">
        <v>304</v>
      </c>
      <c r="H751" s="175">
        <v>45758.700694444444</v>
      </c>
      <c r="I751" s="174" t="s">
        <v>491</v>
      </c>
      <c r="J751" s="174" t="s">
        <v>2126</v>
      </c>
      <c r="K751" s="174" t="s">
        <v>440</v>
      </c>
      <c r="L751" s="174" t="s">
        <v>441</v>
      </c>
      <c r="M751" s="174" t="s">
        <v>1452</v>
      </c>
      <c r="N751" s="174" t="s">
        <v>2280</v>
      </c>
      <c r="O751" s="174" t="s">
        <v>2134</v>
      </c>
      <c r="P751" s="174" t="s">
        <v>2139</v>
      </c>
      <c r="Q751" s="174" t="s">
        <v>2140</v>
      </c>
      <c r="R751" s="174" t="s">
        <v>461</v>
      </c>
      <c r="S751" s="174" t="s">
        <v>931</v>
      </c>
      <c r="T751" s="174" t="s">
        <v>2163</v>
      </c>
      <c r="U751" s="174" t="s">
        <v>2141</v>
      </c>
      <c r="V751" s="174" t="s">
        <v>2142</v>
      </c>
      <c r="W751" s="174" t="s">
        <v>2018</v>
      </c>
      <c r="AF751" s="174" t="s">
        <v>2670</v>
      </c>
      <c r="AG751" s="174" t="s">
        <v>2671</v>
      </c>
      <c r="AH751" s="174" t="s">
        <v>2667</v>
      </c>
      <c r="AI751" s="174" t="s">
        <v>2668</v>
      </c>
      <c r="AJ751" s="176" t="s">
        <v>2672</v>
      </c>
    </row>
    <row r="752" spans="1:36" ht="315">
      <c r="A752" s="174" t="s">
        <v>433</v>
      </c>
      <c r="B752" s="174" t="s">
        <v>2315</v>
      </c>
      <c r="C752" s="174">
        <v>523321</v>
      </c>
      <c r="D752" s="174" t="s">
        <v>2230</v>
      </c>
      <c r="E752" s="174" t="s">
        <v>1128</v>
      </c>
      <c r="F752" s="174" t="s">
        <v>436</v>
      </c>
      <c r="G752" s="174" t="s">
        <v>303</v>
      </c>
      <c r="H752" s="175">
        <v>45758.452777777777</v>
      </c>
      <c r="I752" s="174" t="s">
        <v>453</v>
      </c>
      <c r="J752" s="174" t="s">
        <v>2126</v>
      </c>
      <c r="K752" s="174" t="s">
        <v>440</v>
      </c>
      <c r="L752" s="174" t="s">
        <v>441</v>
      </c>
      <c r="M752" s="174" t="s">
        <v>1041</v>
      </c>
      <c r="N752" s="174" t="s">
        <v>1452</v>
      </c>
      <c r="O752" s="174" t="s">
        <v>2280</v>
      </c>
      <c r="P752" s="174" t="s">
        <v>2130</v>
      </c>
      <c r="Q752" s="174" t="s">
        <v>2231</v>
      </c>
      <c r="AF752" s="174" t="s">
        <v>2670</v>
      </c>
      <c r="AG752" s="174" t="s">
        <v>2671</v>
      </c>
      <c r="AH752" s="174" t="s">
        <v>2667</v>
      </c>
      <c r="AI752" s="174" t="s">
        <v>2668</v>
      </c>
      <c r="AJ752" s="176" t="s">
        <v>2672</v>
      </c>
    </row>
    <row r="753" spans="1:36" ht="315">
      <c r="A753" s="174" t="s">
        <v>433</v>
      </c>
      <c r="B753" s="174" t="s">
        <v>2316</v>
      </c>
      <c r="C753" s="174">
        <v>523118</v>
      </c>
      <c r="D753" s="174" t="s">
        <v>2317</v>
      </c>
      <c r="E753" s="174" t="s">
        <v>519</v>
      </c>
      <c r="F753" s="174" t="s">
        <v>519</v>
      </c>
      <c r="G753" s="174" t="s">
        <v>304</v>
      </c>
      <c r="H753" s="175">
        <v>45757.886111111111</v>
      </c>
      <c r="I753" s="174" t="s">
        <v>437</v>
      </c>
      <c r="J753" s="174" t="s">
        <v>2126</v>
      </c>
      <c r="K753" s="174" t="s">
        <v>726</v>
      </c>
      <c r="L753" s="174" t="s">
        <v>441</v>
      </c>
      <c r="M753" s="174" t="s">
        <v>2280</v>
      </c>
      <c r="N753" s="174" t="s">
        <v>2145</v>
      </c>
      <c r="O753" s="174" t="s">
        <v>461</v>
      </c>
      <c r="AF753" s="174" t="s">
        <v>2670</v>
      </c>
      <c r="AG753" s="174" t="s">
        <v>2671</v>
      </c>
      <c r="AH753" s="174" t="s">
        <v>2667</v>
      </c>
      <c r="AI753" s="174" t="s">
        <v>2668</v>
      </c>
      <c r="AJ753" s="176" t="s">
        <v>2672</v>
      </c>
    </row>
    <row r="754" spans="1:36" ht="315">
      <c r="A754" s="174" t="s">
        <v>433</v>
      </c>
      <c r="B754" s="174" t="s">
        <v>2318</v>
      </c>
      <c r="C754" s="174">
        <v>522260</v>
      </c>
      <c r="D754" s="174" t="s">
        <v>2319</v>
      </c>
      <c r="E754" s="174" t="s">
        <v>928</v>
      </c>
      <c r="F754" s="174" t="s">
        <v>519</v>
      </c>
      <c r="G754" s="174" t="s">
        <v>299</v>
      </c>
      <c r="H754" s="175">
        <v>45756.951388888891</v>
      </c>
      <c r="I754" s="174" t="s">
        <v>453</v>
      </c>
      <c r="J754" s="174" t="s">
        <v>2126</v>
      </c>
      <c r="K754" s="174" t="s">
        <v>726</v>
      </c>
      <c r="L754" s="174" t="s">
        <v>441</v>
      </c>
      <c r="M754" s="174" t="s">
        <v>1452</v>
      </c>
      <c r="N754" s="174" t="s">
        <v>2320</v>
      </c>
      <c r="O754" s="174" t="s">
        <v>1666</v>
      </c>
      <c r="P754" s="174" t="s">
        <v>2130</v>
      </c>
      <c r="Q754" s="174" t="s">
        <v>2139</v>
      </c>
      <c r="R754" s="174" t="s">
        <v>2140</v>
      </c>
      <c r="S754" s="174" t="s">
        <v>1393</v>
      </c>
      <c r="T754" s="174" t="s">
        <v>931</v>
      </c>
      <c r="U754" s="174" t="s">
        <v>1651</v>
      </c>
      <c r="V754" s="174" t="s">
        <v>2141</v>
      </c>
      <c r="W754" s="174" t="s">
        <v>2321</v>
      </c>
      <c r="X754" s="174" t="s">
        <v>2142</v>
      </c>
      <c r="Y754" s="174" t="s">
        <v>2018</v>
      </c>
      <c r="AF754" s="174" t="s">
        <v>2670</v>
      </c>
      <c r="AG754" s="174" t="s">
        <v>2671</v>
      </c>
      <c r="AH754" s="174" t="s">
        <v>2667</v>
      </c>
      <c r="AI754" s="174" t="s">
        <v>2668</v>
      </c>
      <c r="AJ754" s="176" t="s">
        <v>2672</v>
      </c>
    </row>
    <row r="755" spans="1:36" ht="315">
      <c r="A755" s="174" t="s">
        <v>433</v>
      </c>
      <c r="B755" s="174" t="s">
        <v>2322</v>
      </c>
      <c r="C755" s="174">
        <v>522258</v>
      </c>
      <c r="D755" s="174" t="s">
        <v>2323</v>
      </c>
      <c r="E755" s="174" t="s">
        <v>1703</v>
      </c>
      <c r="F755" s="174" t="s">
        <v>519</v>
      </c>
      <c r="G755" s="174" t="s">
        <v>304</v>
      </c>
      <c r="H755" s="175">
        <v>45756.930555555555</v>
      </c>
      <c r="I755" s="174" t="s">
        <v>437</v>
      </c>
      <c r="J755" s="174" t="s">
        <v>2126</v>
      </c>
      <c r="K755" s="174" t="s">
        <v>726</v>
      </c>
      <c r="L755" s="174" t="s">
        <v>441</v>
      </c>
      <c r="M755" s="174" t="s">
        <v>2320</v>
      </c>
      <c r="N755" s="174" t="s">
        <v>2130</v>
      </c>
      <c r="O755" s="174" t="s">
        <v>461</v>
      </c>
      <c r="P755" s="174" t="s">
        <v>931</v>
      </c>
      <c r="Q755" s="174" t="s">
        <v>2163</v>
      </c>
      <c r="AF755" s="174" t="s">
        <v>2670</v>
      </c>
      <c r="AG755" s="174" t="s">
        <v>2671</v>
      </c>
      <c r="AH755" s="174" t="s">
        <v>2667</v>
      </c>
      <c r="AI755" s="174" t="s">
        <v>2668</v>
      </c>
      <c r="AJ755" s="176" t="s">
        <v>2672</v>
      </c>
    </row>
    <row r="756" spans="1:36" ht="315">
      <c r="A756" s="174" t="s">
        <v>433</v>
      </c>
      <c r="B756" s="174" t="s">
        <v>2324</v>
      </c>
      <c r="C756" s="174">
        <v>522226</v>
      </c>
      <c r="D756" s="174" t="s">
        <v>2259</v>
      </c>
      <c r="E756" s="174" t="s">
        <v>532</v>
      </c>
      <c r="F756" s="174" t="s">
        <v>532</v>
      </c>
      <c r="G756" s="174" t="s">
        <v>304</v>
      </c>
      <c r="H756" s="175">
        <v>45756.65</v>
      </c>
      <c r="I756" s="174" t="s">
        <v>453</v>
      </c>
      <c r="J756" s="174" t="s">
        <v>483</v>
      </c>
      <c r="K756" s="174" t="s">
        <v>440</v>
      </c>
      <c r="L756" s="174" t="s">
        <v>441</v>
      </c>
      <c r="M756" s="174" t="s">
        <v>1452</v>
      </c>
      <c r="N756" s="174" t="s">
        <v>2320</v>
      </c>
      <c r="O756" s="174" t="s">
        <v>2136</v>
      </c>
      <c r="P756" s="174" t="s">
        <v>931</v>
      </c>
      <c r="Q756" s="174" t="s">
        <v>2163</v>
      </c>
      <c r="AF756" s="174" t="s">
        <v>2670</v>
      </c>
      <c r="AG756" s="174" t="s">
        <v>2671</v>
      </c>
      <c r="AH756" s="174" t="s">
        <v>2667</v>
      </c>
      <c r="AI756" s="174" t="s">
        <v>2668</v>
      </c>
      <c r="AJ756" s="176" t="s">
        <v>2672</v>
      </c>
    </row>
    <row r="757" spans="1:36" ht="315">
      <c r="A757" s="174" t="s">
        <v>433</v>
      </c>
      <c r="B757" s="174" t="s">
        <v>2325</v>
      </c>
      <c r="C757" s="174">
        <v>521771</v>
      </c>
      <c r="D757" s="174" t="s">
        <v>2326</v>
      </c>
      <c r="E757" s="174" t="s">
        <v>2327</v>
      </c>
      <c r="F757" s="174" t="s">
        <v>519</v>
      </c>
      <c r="G757" s="174" t="s">
        <v>304</v>
      </c>
      <c r="H757" s="175">
        <v>45755.939583333333</v>
      </c>
      <c r="I757" s="174" t="s">
        <v>453</v>
      </c>
      <c r="J757" s="174" t="s">
        <v>483</v>
      </c>
      <c r="K757" s="174" t="s">
        <v>440</v>
      </c>
      <c r="L757" s="174" t="s">
        <v>441</v>
      </c>
      <c r="M757" s="174" t="s">
        <v>2320</v>
      </c>
      <c r="N757" s="174" t="s">
        <v>2130</v>
      </c>
      <c r="O757" s="174" t="s">
        <v>931</v>
      </c>
      <c r="P757" s="174" t="s">
        <v>2163</v>
      </c>
      <c r="AF757" s="174" t="s">
        <v>2670</v>
      </c>
      <c r="AG757" s="174" t="s">
        <v>2671</v>
      </c>
      <c r="AH757" s="174" t="s">
        <v>2667</v>
      </c>
      <c r="AI757" s="174" t="s">
        <v>2668</v>
      </c>
      <c r="AJ757" s="176" t="s">
        <v>2672</v>
      </c>
    </row>
    <row r="758" spans="1:36" ht="315">
      <c r="A758" s="174" t="s">
        <v>433</v>
      </c>
      <c r="B758" s="174" t="s">
        <v>2328</v>
      </c>
      <c r="C758" s="174">
        <v>521770</v>
      </c>
      <c r="D758" s="174" t="s">
        <v>2329</v>
      </c>
      <c r="E758" s="174" t="s">
        <v>496</v>
      </c>
      <c r="F758" s="174" t="s">
        <v>496</v>
      </c>
      <c r="G758" s="174" t="s">
        <v>304</v>
      </c>
      <c r="H758" s="175">
        <v>45755.893750000003</v>
      </c>
      <c r="I758" s="174" t="s">
        <v>453</v>
      </c>
      <c r="J758" s="174" t="s">
        <v>483</v>
      </c>
      <c r="K758" s="174" t="s">
        <v>440</v>
      </c>
      <c r="L758" s="174" t="s">
        <v>441</v>
      </c>
      <c r="M758" s="174" t="s">
        <v>1041</v>
      </c>
      <c r="N758" s="174" t="s">
        <v>1452</v>
      </c>
      <c r="O758" s="174" t="s">
        <v>2320</v>
      </c>
      <c r="P758" s="174" t="s">
        <v>2130</v>
      </c>
      <c r="Q758" s="174" t="s">
        <v>461</v>
      </c>
      <c r="R758" s="174" t="s">
        <v>931</v>
      </c>
      <c r="S758" s="174" t="s">
        <v>2163</v>
      </c>
      <c r="T758" s="174" t="s">
        <v>2254</v>
      </c>
      <c r="AF758" s="174" t="s">
        <v>2670</v>
      </c>
      <c r="AG758" s="174" t="s">
        <v>2671</v>
      </c>
      <c r="AH758" s="174" t="s">
        <v>2667</v>
      </c>
      <c r="AI758" s="174" t="s">
        <v>2668</v>
      </c>
      <c r="AJ758" s="176" t="s">
        <v>2672</v>
      </c>
    </row>
    <row r="759" spans="1:36" ht="315">
      <c r="A759" s="174" t="s">
        <v>433</v>
      </c>
      <c r="B759" s="174" t="s">
        <v>2330</v>
      </c>
      <c r="C759" s="174">
        <v>521832</v>
      </c>
      <c r="D759" s="174" t="s">
        <v>2171</v>
      </c>
      <c r="E759" s="174" t="s">
        <v>503</v>
      </c>
      <c r="F759" s="174" t="s">
        <v>503</v>
      </c>
      <c r="G759" s="174" t="s">
        <v>304</v>
      </c>
      <c r="H759" s="175">
        <v>45755.884027777778</v>
      </c>
      <c r="I759" s="174" t="s">
        <v>453</v>
      </c>
      <c r="J759" s="174" t="s">
        <v>483</v>
      </c>
      <c r="K759" s="174" t="s">
        <v>440</v>
      </c>
      <c r="L759" s="174" t="s">
        <v>441</v>
      </c>
      <c r="M759" s="174" t="s">
        <v>2320</v>
      </c>
      <c r="N759" s="174" t="s">
        <v>2134</v>
      </c>
      <c r="O759" s="174" t="s">
        <v>2016</v>
      </c>
      <c r="P759" s="174" t="s">
        <v>1058</v>
      </c>
      <c r="Q759" s="174" t="s">
        <v>2017</v>
      </c>
      <c r="R759" s="174" t="s">
        <v>1009</v>
      </c>
      <c r="S759" s="174" t="s">
        <v>763</v>
      </c>
      <c r="T759" s="174" t="s">
        <v>2172</v>
      </c>
      <c r="U759" s="174" t="s">
        <v>2018</v>
      </c>
      <c r="V759" s="174" t="s">
        <v>963</v>
      </c>
      <c r="AF759" s="174" t="s">
        <v>2670</v>
      </c>
      <c r="AG759" s="174" t="s">
        <v>2671</v>
      </c>
      <c r="AH759" s="174" t="s">
        <v>2667</v>
      </c>
      <c r="AI759" s="174" t="s">
        <v>2668</v>
      </c>
      <c r="AJ759" s="176" t="s">
        <v>2672</v>
      </c>
    </row>
    <row r="760" spans="1:36" ht="315">
      <c r="A760" s="174" t="s">
        <v>433</v>
      </c>
      <c r="B760" s="174" t="s">
        <v>2331</v>
      </c>
      <c r="C760" s="174">
        <v>521769</v>
      </c>
      <c r="D760" s="174" t="s">
        <v>2332</v>
      </c>
      <c r="E760" s="174" t="s">
        <v>496</v>
      </c>
      <c r="F760" s="174" t="s">
        <v>496</v>
      </c>
      <c r="G760" s="174" t="s">
        <v>304</v>
      </c>
      <c r="H760" s="175">
        <v>45755.856944444444</v>
      </c>
      <c r="I760" s="174" t="s">
        <v>482</v>
      </c>
      <c r="J760" s="174" t="s">
        <v>483</v>
      </c>
      <c r="K760" s="174" t="s">
        <v>726</v>
      </c>
      <c r="L760" s="174" t="s">
        <v>441</v>
      </c>
      <c r="M760" s="174" t="s">
        <v>1452</v>
      </c>
      <c r="N760" s="174" t="s">
        <v>2320</v>
      </c>
      <c r="O760" s="174" t="s">
        <v>2136</v>
      </c>
      <c r="P760" s="174" t="s">
        <v>763</v>
      </c>
      <c r="Q760" s="174" t="s">
        <v>1349</v>
      </c>
      <c r="R760" s="174" t="s">
        <v>2116</v>
      </c>
      <c r="S760" s="174" t="s">
        <v>963</v>
      </c>
      <c r="AF760" s="174" t="s">
        <v>2670</v>
      </c>
      <c r="AG760" s="174" t="s">
        <v>2671</v>
      </c>
      <c r="AH760" s="174" t="s">
        <v>2667</v>
      </c>
      <c r="AI760" s="174" t="s">
        <v>2668</v>
      </c>
      <c r="AJ760" s="176" t="s">
        <v>2672</v>
      </c>
    </row>
    <row r="761" spans="1:36" ht="315">
      <c r="A761" s="174" t="s">
        <v>433</v>
      </c>
      <c r="B761" s="174" t="s">
        <v>2333</v>
      </c>
      <c r="C761" s="174">
        <v>521768</v>
      </c>
      <c r="D761" s="174" t="s">
        <v>2266</v>
      </c>
      <c r="E761" s="174" t="s">
        <v>519</v>
      </c>
      <c r="F761" s="174" t="s">
        <v>519</v>
      </c>
      <c r="G761" s="174" t="s">
        <v>304</v>
      </c>
      <c r="H761" s="175">
        <v>45755.772222222222</v>
      </c>
      <c r="I761" s="174" t="s">
        <v>482</v>
      </c>
      <c r="J761" s="174" t="s">
        <v>2126</v>
      </c>
      <c r="K761" s="174" t="s">
        <v>726</v>
      </c>
      <c r="L761" s="174" t="s">
        <v>441</v>
      </c>
      <c r="M761" s="174" t="s">
        <v>1041</v>
      </c>
      <c r="N761" s="174" t="s">
        <v>1452</v>
      </c>
      <c r="O761" s="174" t="s">
        <v>2320</v>
      </c>
      <c r="P761" s="174" t="s">
        <v>2130</v>
      </c>
      <c r="Q761" s="174" t="s">
        <v>521</v>
      </c>
      <c r="R761" s="174" t="s">
        <v>460</v>
      </c>
      <c r="S761" s="174" t="s">
        <v>763</v>
      </c>
      <c r="T761" s="174" t="s">
        <v>529</v>
      </c>
      <c r="U761" s="174" t="s">
        <v>2267</v>
      </c>
      <c r="V761" s="174" t="s">
        <v>963</v>
      </c>
      <c r="AF761" s="174" t="s">
        <v>2670</v>
      </c>
      <c r="AG761" s="174" t="s">
        <v>2671</v>
      </c>
      <c r="AH761" s="174" t="s">
        <v>2667</v>
      </c>
      <c r="AI761" s="174" t="s">
        <v>2668</v>
      </c>
      <c r="AJ761" s="176" t="s">
        <v>2672</v>
      </c>
    </row>
    <row r="762" spans="1:36" ht="315">
      <c r="A762" s="174" t="s">
        <v>433</v>
      </c>
      <c r="B762" s="174" t="s">
        <v>2334</v>
      </c>
      <c r="C762" s="174">
        <v>520672</v>
      </c>
      <c r="D762" s="174" t="s">
        <v>2335</v>
      </c>
      <c r="E762" s="174" t="s">
        <v>436</v>
      </c>
      <c r="F762" s="174" t="s">
        <v>436</v>
      </c>
      <c r="G762" s="174" t="s">
        <v>304</v>
      </c>
      <c r="H762" s="175">
        <v>45755.390972222223</v>
      </c>
      <c r="I762" s="174" t="s">
        <v>453</v>
      </c>
      <c r="J762" s="174" t="s">
        <v>2126</v>
      </c>
      <c r="K762" s="174" t="s">
        <v>440</v>
      </c>
      <c r="L762" s="174" t="s">
        <v>441</v>
      </c>
      <c r="M762" s="174" t="s">
        <v>1452</v>
      </c>
      <c r="N762" s="174" t="s">
        <v>2320</v>
      </c>
      <c r="O762" s="174" t="s">
        <v>2336</v>
      </c>
      <c r="P762" s="174" t="s">
        <v>2139</v>
      </c>
      <c r="Q762" s="174" t="s">
        <v>2140</v>
      </c>
      <c r="R762" s="174" t="s">
        <v>461</v>
      </c>
      <c r="S762" s="174" t="s">
        <v>931</v>
      </c>
      <c r="T762" s="174" t="s">
        <v>1899</v>
      </c>
      <c r="U762" s="174" t="s">
        <v>2141</v>
      </c>
      <c r="V762" s="174" t="s">
        <v>529</v>
      </c>
      <c r="W762" s="174" t="s">
        <v>2337</v>
      </c>
      <c r="X762" s="174" t="s">
        <v>2142</v>
      </c>
      <c r="Y762" s="174" t="s">
        <v>2018</v>
      </c>
      <c r="AF762" s="174" t="s">
        <v>2670</v>
      </c>
      <c r="AG762" s="174" t="s">
        <v>2671</v>
      </c>
      <c r="AH762" s="174" t="s">
        <v>2667</v>
      </c>
      <c r="AI762" s="174" t="s">
        <v>2668</v>
      </c>
      <c r="AJ762" s="176" t="s">
        <v>2672</v>
      </c>
    </row>
    <row r="763" spans="1:36" ht="315">
      <c r="A763" s="174" t="s">
        <v>433</v>
      </c>
      <c r="B763" s="174" t="s">
        <v>2338</v>
      </c>
      <c r="C763" s="174">
        <v>520464</v>
      </c>
      <c r="D763" s="174" t="s">
        <v>2339</v>
      </c>
      <c r="E763" s="174" t="s">
        <v>1440</v>
      </c>
      <c r="F763" s="174" t="s">
        <v>519</v>
      </c>
      <c r="G763" s="174" t="s">
        <v>303</v>
      </c>
      <c r="H763" s="175">
        <v>45754.925694444442</v>
      </c>
      <c r="I763" s="174" t="s">
        <v>482</v>
      </c>
      <c r="J763" s="174" t="s">
        <v>2126</v>
      </c>
      <c r="K763" s="174" t="s">
        <v>726</v>
      </c>
      <c r="L763" s="174" t="s">
        <v>441</v>
      </c>
      <c r="M763" s="174" t="s">
        <v>1041</v>
      </c>
      <c r="N763" s="174" t="s">
        <v>1452</v>
      </c>
      <c r="O763" s="174" t="s">
        <v>2320</v>
      </c>
      <c r="P763" s="174" t="s">
        <v>2130</v>
      </c>
      <c r="Q763" s="174" t="s">
        <v>2152</v>
      </c>
      <c r="R763" s="174" t="s">
        <v>2264</v>
      </c>
      <c r="AF763" s="174" t="s">
        <v>2670</v>
      </c>
      <c r="AG763" s="174" t="s">
        <v>2671</v>
      </c>
      <c r="AH763" s="174" t="s">
        <v>2667</v>
      </c>
      <c r="AI763" s="174" t="s">
        <v>2668</v>
      </c>
      <c r="AJ763" s="176" t="s">
        <v>2672</v>
      </c>
    </row>
    <row r="764" spans="1:36" ht="315">
      <c r="A764" s="174" t="s">
        <v>433</v>
      </c>
      <c r="B764" s="174" t="s">
        <v>2340</v>
      </c>
      <c r="C764" s="174">
        <v>520463</v>
      </c>
      <c r="D764" s="174" t="s">
        <v>2341</v>
      </c>
      <c r="E764" s="174" t="s">
        <v>519</v>
      </c>
      <c r="F764" s="174" t="s">
        <v>519</v>
      </c>
      <c r="G764" s="174" t="s">
        <v>304</v>
      </c>
      <c r="H764" s="175">
        <v>45754.882638888892</v>
      </c>
      <c r="I764" s="174" t="s">
        <v>491</v>
      </c>
      <c r="J764" s="174" t="s">
        <v>2126</v>
      </c>
      <c r="K764" s="174" t="s">
        <v>2079</v>
      </c>
      <c r="L764" s="174" t="s">
        <v>726</v>
      </c>
      <c r="M764" s="174" t="s">
        <v>441</v>
      </c>
      <c r="N764" s="174" t="s">
        <v>2320</v>
      </c>
      <c r="O764" s="174" t="s">
        <v>2130</v>
      </c>
      <c r="P764" s="174" t="s">
        <v>461</v>
      </c>
      <c r="Q764" s="174" t="s">
        <v>763</v>
      </c>
      <c r="AF764" s="174" t="s">
        <v>2670</v>
      </c>
      <c r="AG764" s="174" t="s">
        <v>2671</v>
      </c>
      <c r="AH764" s="174" t="s">
        <v>2667</v>
      </c>
      <c r="AI764" s="174" t="s">
        <v>2668</v>
      </c>
      <c r="AJ764" s="176" t="s">
        <v>2672</v>
      </c>
    </row>
    <row r="765" spans="1:36" ht="315">
      <c r="A765" s="174" t="s">
        <v>433</v>
      </c>
      <c r="B765" s="174" t="s">
        <v>2342</v>
      </c>
      <c r="C765" s="174">
        <v>520055</v>
      </c>
      <c r="D765" s="174" t="s">
        <v>2343</v>
      </c>
      <c r="E765" s="174" t="s">
        <v>503</v>
      </c>
      <c r="F765" s="174" t="s">
        <v>503</v>
      </c>
      <c r="G765" s="174" t="s">
        <v>304</v>
      </c>
      <c r="H765" s="175">
        <v>45751.791666666664</v>
      </c>
      <c r="I765" s="174" t="s">
        <v>482</v>
      </c>
      <c r="J765" s="174" t="s">
        <v>2126</v>
      </c>
      <c r="K765" s="174" t="s">
        <v>440</v>
      </c>
      <c r="L765" s="174" t="s">
        <v>441</v>
      </c>
      <c r="M765" s="174" t="s">
        <v>2320</v>
      </c>
      <c r="N765" s="174" t="s">
        <v>2115</v>
      </c>
      <c r="O765" s="174" t="s">
        <v>931</v>
      </c>
      <c r="P765" s="174" t="s">
        <v>2163</v>
      </c>
      <c r="Q765" s="174" t="s">
        <v>2344</v>
      </c>
      <c r="AF765" s="174" t="s">
        <v>2670</v>
      </c>
      <c r="AG765" s="174" t="s">
        <v>2671</v>
      </c>
      <c r="AH765" s="174" t="s">
        <v>2667</v>
      </c>
      <c r="AI765" s="174" t="s">
        <v>2668</v>
      </c>
      <c r="AJ765" s="176" t="s">
        <v>2672</v>
      </c>
    </row>
    <row r="766" spans="1:36" ht="315">
      <c r="A766" s="174" t="s">
        <v>433</v>
      </c>
      <c r="B766" s="174" t="s">
        <v>2345</v>
      </c>
      <c r="C766" s="174">
        <v>520046</v>
      </c>
      <c r="D766" s="174" t="s">
        <v>2346</v>
      </c>
      <c r="E766" s="174" t="s">
        <v>481</v>
      </c>
      <c r="F766" s="174" t="s">
        <v>481</v>
      </c>
      <c r="G766" s="174" t="s">
        <v>304</v>
      </c>
      <c r="H766" s="175">
        <v>45751.689583333333</v>
      </c>
      <c r="I766" s="174" t="s">
        <v>437</v>
      </c>
      <c r="J766" s="174" t="s">
        <v>483</v>
      </c>
      <c r="K766" s="174" t="s">
        <v>726</v>
      </c>
      <c r="L766" s="174" t="s">
        <v>441</v>
      </c>
      <c r="M766" s="174" t="s">
        <v>2320</v>
      </c>
      <c r="N766" s="174" t="s">
        <v>2145</v>
      </c>
      <c r="O766" s="174" t="s">
        <v>461</v>
      </c>
      <c r="AF766" s="174" t="s">
        <v>2670</v>
      </c>
      <c r="AG766" s="174" t="s">
        <v>2671</v>
      </c>
      <c r="AH766" s="174" t="s">
        <v>2667</v>
      </c>
      <c r="AI766" s="174" t="s">
        <v>2668</v>
      </c>
      <c r="AJ766" s="176" t="s">
        <v>2672</v>
      </c>
    </row>
    <row r="767" spans="1:36" ht="315">
      <c r="A767" s="174" t="s">
        <v>433</v>
      </c>
      <c r="B767" s="174" t="s">
        <v>2347</v>
      </c>
      <c r="C767" s="174">
        <v>519990</v>
      </c>
      <c r="D767" s="174" t="s">
        <v>2348</v>
      </c>
      <c r="E767" s="174" t="s">
        <v>519</v>
      </c>
      <c r="F767" s="174" t="s">
        <v>519</v>
      </c>
      <c r="G767" s="174" t="s">
        <v>304</v>
      </c>
      <c r="H767" s="175">
        <v>45751.674305555556</v>
      </c>
      <c r="I767" s="174" t="s">
        <v>437</v>
      </c>
      <c r="J767" s="174" t="s">
        <v>2126</v>
      </c>
      <c r="K767" s="174" t="s">
        <v>726</v>
      </c>
      <c r="L767" s="174" t="s">
        <v>441</v>
      </c>
      <c r="M767" s="174" t="s">
        <v>2320</v>
      </c>
      <c r="N767" s="174" t="s">
        <v>2336</v>
      </c>
      <c r="O767" s="174" t="s">
        <v>461</v>
      </c>
      <c r="P767" s="174" t="s">
        <v>931</v>
      </c>
      <c r="Q767" s="174" t="s">
        <v>2163</v>
      </c>
      <c r="AF767" s="174" t="s">
        <v>2670</v>
      </c>
      <c r="AG767" s="174" t="s">
        <v>2671</v>
      </c>
      <c r="AH767" s="174" t="s">
        <v>2667</v>
      </c>
      <c r="AI767" s="174" t="s">
        <v>2668</v>
      </c>
      <c r="AJ767" s="176" t="s">
        <v>2672</v>
      </c>
    </row>
    <row r="768" spans="1:36" ht="315">
      <c r="A768" s="174" t="s">
        <v>433</v>
      </c>
      <c r="B768" s="174" t="s">
        <v>2349</v>
      </c>
      <c r="C768" s="174">
        <v>519970</v>
      </c>
      <c r="D768" s="174" t="s">
        <v>2350</v>
      </c>
      <c r="E768" s="174" t="s">
        <v>662</v>
      </c>
      <c r="F768" s="174" t="s">
        <v>662</v>
      </c>
      <c r="G768" s="174" t="s">
        <v>304</v>
      </c>
      <c r="H768" s="175">
        <v>45751.609027777777</v>
      </c>
      <c r="I768" s="174" t="s">
        <v>482</v>
      </c>
      <c r="J768" s="174" t="s">
        <v>2126</v>
      </c>
      <c r="K768" s="174" t="s">
        <v>440</v>
      </c>
      <c r="L768" s="174" t="s">
        <v>441</v>
      </c>
      <c r="M768" s="174" t="s">
        <v>1452</v>
      </c>
      <c r="N768" s="174" t="s">
        <v>2320</v>
      </c>
      <c r="O768" s="174" t="s">
        <v>2136</v>
      </c>
      <c r="P768" s="174" t="s">
        <v>2157</v>
      </c>
      <c r="Q768" s="174" t="s">
        <v>763</v>
      </c>
      <c r="R768" s="174" t="s">
        <v>2351</v>
      </c>
      <c r="S768" s="174" t="s">
        <v>2158</v>
      </c>
      <c r="T768" s="174" t="s">
        <v>2159</v>
      </c>
      <c r="U768" s="174" t="s">
        <v>2018</v>
      </c>
      <c r="AF768" s="174" t="s">
        <v>2670</v>
      </c>
      <c r="AG768" s="174" t="s">
        <v>2671</v>
      </c>
      <c r="AH768" s="174" t="s">
        <v>2667</v>
      </c>
      <c r="AI768" s="174" t="s">
        <v>2668</v>
      </c>
      <c r="AJ768" s="176" t="s">
        <v>2672</v>
      </c>
    </row>
    <row r="769" spans="1:36" ht="315">
      <c r="A769" s="174" t="s">
        <v>433</v>
      </c>
      <c r="B769" s="174" t="s">
        <v>2352</v>
      </c>
      <c r="C769" s="174">
        <v>519950</v>
      </c>
      <c r="D769" s="174" t="s">
        <v>2353</v>
      </c>
      <c r="E769" s="174" t="s">
        <v>436</v>
      </c>
      <c r="F769" s="174" t="s">
        <v>436</v>
      </c>
      <c r="G769" s="174" t="s">
        <v>304</v>
      </c>
      <c r="H769" s="175">
        <v>45751.579861111109</v>
      </c>
      <c r="I769" s="174" t="s">
        <v>453</v>
      </c>
      <c r="J769" s="174" t="s">
        <v>2126</v>
      </c>
      <c r="K769" s="174" t="s">
        <v>440</v>
      </c>
      <c r="L769" s="174" t="s">
        <v>441</v>
      </c>
      <c r="M769" s="174" t="s">
        <v>2320</v>
      </c>
      <c r="N769" s="174" t="s">
        <v>2336</v>
      </c>
      <c r="O769" s="174" t="s">
        <v>485</v>
      </c>
      <c r="P769" s="174" t="s">
        <v>461</v>
      </c>
      <c r="AF769" s="174" t="s">
        <v>2670</v>
      </c>
      <c r="AG769" s="174" t="s">
        <v>2671</v>
      </c>
      <c r="AH769" s="174" t="s">
        <v>2667</v>
      </c>
      <c r="AI769" s="174" t="s">
        <v>2668</v>
      </c>
      <c r="AJ769" s="176" t="s">
        <v>2672</v>
      </c>
    </row>
    <row r="770" spans="1:36" ht="315">
      <c r="A770" s="174" t="s">
        <v>433</v>
      </c>
      <c r="B770" s="174" t="s">
        <v>2354</v>
      </c>
      <c r="C770" s="174">
        <v>519946</v>
      </c>
      <c r="D770" s="174" t="s">
        <v>2209</v>
      </c>
      <c r="E770" s="174" t="s">
        <v>549</v>
      </c>
      <c r="F770" s="174" t="s">
        <v>549</v>
      </c>
      <c r="G770" s="174" t="s">
        <v>304</v>
      </c>
      <c r="H770" s="175">
        <v>45751.558333333334</v>
      </c>
      <c r="I770" s="174" t="s">
        <v>453</v>
      </c>
      <c r="J770" s="174" t="s">
        <v>483</v>
      </c>
      <c r="K770" s="174" t="s">
        <v>440</v>
      </c>
      <c r="L770" s="174" t="s">
        <v>441</v>
      </c>
      <c r="M770" s="174" t="s">
        <v>442</v>
      </c>
      <c r="N770" s="174" t="s">
        <v>1452</v>
      </c>
      <c r="O770" s="174" t="s">
        <v>2320</v>
      </c>
      <c r="P770" s="174" t="s">
        <v>2355</v>
      </c>
      <c r="Q770" s="174" t="s">
        <v>2247</v>
      </c>
      <c r="R770" s="174" t="s">
        <v>2356</v>
      </c>
      <c r="S770" s="174" t="s">
        <v>1517</v>
      </c>
      <c r="T770" s="174" t="s">
        <v>461</v>
      </c>
      <c r="U770" s="174" t="s">
        <v>931</v>
      </c>
      <c r="V770" s="174" t="s">
        <v>932</v>
      </c>
      <c r="W770" s="174" t="s">
        <v>2357</v>
      </c>
      <c r="AF770" s="174" t="s">
        <v>2670</v>
      </c>
      <c r="AG770" s="174" t="s">
        <v>2671</v>
      </c>
      <c r="AH770" s="174" t="s">
        <v>2667</v>
      </c>
      <c r="AI770" s="174" t="s">
        <v>2668</v>
      </c>
      <c r="AJ770" s="176" t="s">
        <v>2672</v>
      </c>
    </row>
    <row r="771" spans="1:36" ht="315">
      <c r="A771" s="174" t="s">
        <v>433</v>
      </c>
      <c r="B771" s="174" t="s">
        <v>2358</v>
      </c>
      <c r="C771" s="174">
        <v>439824</v>
      </c>
      <c r="D771" s="174" t="s">
        <v>2359</v>
      </c>
      <c r="E771" s="174" t="s">
        <v>525</v>
      </c>
      <c r="F771" s="174" t="s">
        <v>525</v>
      </c>
      <c r="G771" s="174" t="s">
        <v>304</v>
      </c>
      <c r="H771" s="175">
        <v>45561.756944444445</v>
      </c>
      <c r="I771" s="174" t="s">
        <v>491</v>
      </c>
      <c r="J771" s="174" t="s">
        <v>678</v>
      </c>
      <c r="K771" s="174" t="s">
        <v>1041</v>
      </c>
      <c r="L771" s="174" t="s">
        <v>445</v>
      </c>
      <c r="M771" s="174" t="s">
        <v>504</v>
      </c>
      <c r="AF771" s="174" t="s">
        <v>2670</v>
      </c>
      <c r="AG771" s="174" t="s">
        <v>2671</v>
      </c>
      <c r="AH771" s="174" t="s">
        <v>2667</v>
      </c>
      <c r="AI771" s="174" t="s">
        <v>2668</v>
      </c>
      <c r="AJ771" s="176" t="s">
        <v>2672</v>
      </c>
    </row>
    <row r="772" spans="1:36" ht="315">
      <c r="A772" s="174" t="s">
        <v>433</v>
      </c>
      <c r="B772" s="174" t="s">
        <v>2360</v>
      </c>
      <c r="C772" s="174">
        <v>625021</v>
      </c>
      <c r="D772" s="174" t="s">
        <v>2361</v>
      </c>
      <c r="E772" s="174" t="s">
        <v>1857</v>
      </c>
      <c r="F772" s="174" t="s">
        <v>662</v>
      </c>
      <c r="G772" s="174" t="s">
        <v>124</v>
      </c>
      <c r="H772" s="175">
        <v>45957.595833333333</v>
      </c>
      <c r="I772" s="174" t="s">
        <v>453</v>
      </c>
      <c r="J772" s="174" t="s">
        <v>2362</v>
      </c>
      <c r="K772" s="174" t="s">
        <v>880</v>
      </c>
      <c r="L772" s="174" t="s">
        <v>2363</v>
      </c>
      <c r="AF772" s="174" t="s">
        <v>2673</v>
      </c>
      <c r="AG772" s="174" t="s">
        <v>2674</v>
      </c>
      <c r="AH772" s="174" t="s">
        <v>2667</v>
      </c>
      <c r="AI772" s="174" t="s">
        <v>2668</v>
      </c>
      <c r="AJ772" s="176" t="s">
        <v>2675</v>
      </c>
    </row>
    <row r="773" spans="1:36" ht="315">
      <c r="A773" s="174" t="s">
        <v>433</v>
      </c>
      <c r="B773" s="174" t="s">
        <v>2364</v>
      </c>
      <c r="C773" s="174">
        <v>618265</v>
      </c>
      <c r="D773" s="174" t="s">
        <v>2365</v>
      </c>
      <c r="E773" s="174" t="s">
        <v>662</v>
      </c>
      <c r="F773" s="174" t="s">
        <v>662</v>
      </c>
      <c r="G773" s="174" t="s">
        <v>124</v>
      </c>
      <c r="H773" s="175">
        <v>45945.495833333334</v>
      </c>
      <c r="I773" s="174" t="s">
        <v>491</v>
      </c>
      <c r="J773" s="174" t="s">
        <v>2362</v>
      </c>
      <c r="K773" s="174" t="s">
        <v>737</v>
      </c>
      <c r="L773" s="174" t="s">
        <v>2363</v>
      </c>
      <c r="AF773" s="174" t="s">
        <v>2673</v>
      </c>
      <c r="AG773" s="174" t="s">
        <v>2674</v>
      </c>
      <c r="AH773" s="174" t="s">
        <v>2667</v>
      </c>
      <c r="AI773" s="174" t="s">
        <v>2668</v>
      </c>
      <c r="AJ773" s="176" t="s">
        <v>2675</v>
      </c>
    </row>
    <row r="774" spans="1:36" ht="315">
      <c r="A774" s="174" t="s">
        <v>433</v>
      </c>
      <c r="B774" s="174" t="s">
        <v>2366</v>
      </c>
      <c r="C774" s="174">
        <v>562104</v>
      </c>
      <c r="D774" s="174" t="s">
        <v>2367</v>
      </c>
      <c r="E774" s="174" t="s">
        <v>1857</v>
      </c>
      <c r="F774" s="174" t="s">
        <v>474</v>
      </c>
      <c r="G774" s="174" t="s">
        <v>301</v>
      </c>
      <c r="H774" s="175">
        <v>45839.88958333333</v>
      </c>
      <c r="I774" s="174" t="s">
        <v>453</v>
      </c>
      <c r="J774" s="174" t="s">
        <v>2362</v>
      </c>
      <c r="K774" s="174" t="s">
        <v>726</v>
      </c>
      <c r="L774" s="174" t="s">
        <v>1221</v>
      </c>
      <c r="M774" s="174" t="s">
        <v>1222</v>
      </c>
      <c r="N774" s="174" t="s">
        <v>1406</v>
      </c>
      <c r="O774" s="174" t="s">
        <v>1388</v>
      </c>
      <c r="AF774" s="174" t="s">
        <v>2673</v>
      </c>
      <c r="AG774" s="174" t="s">
        <v>2674</v>
      </c>
      <c r="AH774" s="174" t="s">
        <v>2667</v>
      </c>
      <c r="AI774" s="174" t="s">
        <v>2668</v>
      </c>
      <c r="AJ774" s="176" t="s">
        <v>2675</v>
      </c>
    </row>
    <row r="775" spans="1:36" ht="315">
      <c r="A775" s="174" t="s">
        <v>433</v>
      </c>
      <c r="B775" s="174" t="s">
        <v>2368</v>
      </c>
      <c r="C775" s="174">
        <v>561971</v>
      </c>
      <c r="D775" s="174" t="s">
        <v>2369</v>
      </c>
      <c r="E775" s="174" t="s">
        <v>474</v>
      </c>
      <c r="F775" s="174" t="s">
        <v>474</v>
      </c>
      <c r="G775" s="174" t="s">
        <v>304</v>
      </c>
      <c r="H775" s="175">
        <v>45839.682638888888</v>
      </c>
      <c r="I775" s="174" t="s">
        <v>453</v>
      </c>
      <c r="J775" s="174" t="s">
        <v>2362</v>
      </c>
      <c r="K775" s="174" t="s">
        <v>880</v>
      </c>
      <c r="L775" s="174" t="s">
        <v>1807</v>
      </c>
      <c r="AF775" s="174" t="s">
        <v>2673</v>
      </c>
      <c r="AG775" s="174" t="s">
        <v>2674</v>
      </c>
      <c r="AH775" s="174" t="s">
        <v>2667</v>
      </c>
      <c r="AI775" s="174" t="s">
        <v>2668</v>
      </c>
      <c r="AJ775" s="176" t="s">
        <v>2675</v>
      </c>
    </row>
    <row r="776" spans="1:36" ht="315">
      <c r="A776" s="174" t="s">
        <v>433</v>
      </c>
      <c r="B776" s="174" t="s">
        <v>2370</v>
      </c>
      <c r="C776" s="174">
        <v>561008</v>
      </c>
      <c r="D776" s="174" t="s">
        <v>2371</v>
      </c>
      <c r="E776" s="174" t="s">
        <v>1857</v>
      </c>
      <c r="F776" s="174" t="s">
        <v>645</v>
      </c>
      <c r="G776" s="174" t="s">
        <v>301</v>
      </c>
      <c r="H776" s="175">
        <v>45838.675000000003</v>
      </c>
      <c r="I776" s="174" t="s">
        <v>482</v>
      </c>
      <c r="J776" s="174" t="s">
        <v>2362</v>
      </c>
      <c r="K776" s="174" t="s">
        <v>726</v>
      </c>
      <c r="L776" s="174" t="s">
        <v>2372</v>
      </c>
      <c r="AF776" s="174" t="s">
        <v>2673</v>
      </c>
      <c r="AG776" s="174" t="s">
        <v>2674</v>
      </c>
      <c r="AH776" s="174" t="s">
        <v>2667</v>
      </c>
      <c r="AI776" s="174" t="s">
        <v>2668</v>
      </c>
      <c r="AJ776" s="176" t="s">
        <v>2675</v>
      </c>
    </row>
    <row r="777" spans="1:36" ht="315">
      <c r="A777" s="174" t="s">
        <v>433</v>
      </c>
      <c r="B777" s="174" t="s">
        <v>2373</v>
      </c>
      <c r="C777" s="174">
        <v>560888</v>
      </c>
      <c r="D777" s="174" t="s">
        <v>2374</v>
      </c>
      <c r="E777" s="174" t="s">
        <v>452</v>
      </c>
      <c r="F777" s="174" t="s">
        <v>452</v>
      </c>
      <c r="G777" s="174" t="s">
        <v>304</v>
      </c>
      <c r="H777" s="175">
        <v>45838.638194444444</v>
      </c>
      <c r="I777" s="174" t="s">
        <v>482</v>
      </c>
      <c r="J777" s="174" t="s">
        <v>2362</v>
      </c>
      <c r="K777" s="174" t="s">
        <v>726</v>
      </c>
      <c r="AF777" s="174" t="s">
        <v>2673</v>
      </c>
      <c r="AG777" s="174" t="s">
        <v>2674</v>
      </c>
      <c r="AH777" s="174" t="s">
        <v>2667</v>
      </c>
      <c r="AI777" s="174" t="s">
        <v>2668</v>
      </c>
      <c r="AJ777" s="176" t="s">
        <v>2675</v>
      </c>
    </row>
    <row r="778" spans="1:36" ht="315">
      <c r="A778" s="174" t="s">
        <v>433</v>
      </c>
      <c r="B778" s="174" t="s">
        <v>2375</v>
      </c>
      <c r="C778" s="174">
        <v>557947</v>
      </c>
      <c r="D778" s="174" t="s">
        <v>2376</v>
      </c>
      <c r="E778" s="174" t="s">
        <v>452</v>
      </c>
      <c r="F778" s="174" t="s">
        <v>452</v>
      </c>
      <c r="G778" s="174" t="s">
        <v>304</v>
      </c>
      <c r="H778" s="175">
        <v>45832.668055555558</v>
      </c>
      <c r="I778" s="174" t="s">
        <v>482</v>
      </c>
      <c r="J778" s="174" t="s">
        <v>2362</v>
      </c>
      <c r="K778" s="174" t="s">
        <v>726</v>
      </c>
      <c r="AF778" s="174" t="s">
        <v>2673</v>
      </c>
      <c r="AG778" s="174" t="s">
        <v>2674</v>
      </c>
      <c r="AH778" s="174" t="s">
        <v>2667</v>
      </c>
      <c r="AI778" s="174" t="s">
        <v>2668</v>
      </c>
      <c r="AJ778" s="176" t="s">
        <v>2675</v>
      </c>
    </row>
    <row r="779" spans="1:36" ht="315">
      <c r="A779" s="174" t="s">
        <v>433</v>
      </c>
      <c r="B779" s="174" t="s">
        <v>2377</v>
      </c>
      <c r="C779" s="174">
        <v>551703</v>
      </c>
      <c r="D779" s="174" t="s">
        <v>2378</v>
      </c>
      <c r="E779" s="174" t="s">
        <v>2379</v>
      </c>
      <c r="F779" s="174" t="s">
        <v>645</v>
      </c>
      <c r="G779" s="174" t="s">
        <v>301</v>
      </c>
      <c r="H779" s="175">
        <v>45821.543749999997</v>
      </c>
      <c r="I779" s="174" t="s">
        <v>491</v>
      </c>
      <c r="J779" s="174" t="s">
        <v>2362</v>
      </c>
      <c r="K779" s="174" t="s">
        <v>440</v>
      </c>
      <c r="AF779" s="174" t="s">
        <v>2673</v>
      </c>
      <c r="AG779" s="174" t="s">
        <v>2674</v>
      </c>
      <c r="AH779" s="174" t="s">
        <v>2667</v>
      </c>
      <c r="AI779" s="174" t="s">
        <v>2668</v>
      </c>
      <c r="AJ779" s="176" t="s">
        <v>2675</v>
      </c>
    </row>
    <row r="780" spans="1:36" ht="315">
      <c r="A780" s="174" t="s">
        <v>433</v>
      </c>
      <c r="B780" s="174" t="s">
        <v>2380</v>
      </c>
      <c r="C780" s="174">
        <v>551194</v>
      </c>
      <c r="D780" s="174" t="s">
        <v>2381</v>
      </c>
      <c r="E780" s="174" t="s">
        <v>474</v>
      </c>
      <c r="F780" s="174" t="s">
        <v>474</v>
      </c>
      <c r="G780" s="174" t="s">
        <v>304</v>
      </c>
      <c r="H780" s="175">
        <v>45820.825694444444</v>
      </c>
      <c r="I780" s="174" t="s">
        <v>437</v>
      </c>
      <c r="J780" s="174" t="s">
        <v>2362</v>
      </c>
      <c r="K780" s="174" t="s">
        <v>440</v>
      </c>
      <c r="L780" s="174" t="s">
        <v>2382</v>
      </c>
      <c r="AF780" s="174" t="s">
        <v>2673</v>
      </c>
      <c r="AG780" s="174" t="s">
        <v>2674</v>
      </c>
      <c r="AH780" s="174" t="s">
        <v>2667</v>
      </c>
      <c r="AI780" s="174" t="s">
        <v>2668</v>
      </c>
      <c r="AJ780" s="176" t="s">
        <v>2675</v>
      </c>
    </row>
    <row r="781" spans="1:36" ht="315">
      <c r="A781" s="174" t="s">
        <v>433</v>
      </c>
      <c r="B781" s="174" t="s">
        <v>2383</v>
      </c>
      <c r="C781" s="174">
        <v>551191</v>
      </c>
      <c r="D781" s="174" t="s">
        <v>2384</v>
      </c>
      <c r="E781" s="174" t="s">
        <v>474</v>
      </c>
      <c r="F781" s="174" t="s">
        <v>474</v>
      </c>
      <c r="G781" s="174" t="s">
        <v>304</v>
      </c>
      <c r="H781" s="175">
        <v>45820.769444444442</v>
      </c>
      <c r="I781" s="174" t="s">
        <v>453</v>
      </c>
      <c r="J781" s="174" t="s">
        <v>2385</v>
      </c>
      <c r="K781" s="174" t="s">
        <v>440</v>
      </c>
      <c r="AF781" s="174" t="s">
        <v>2673</v>
      </c>
      <c r="AG781" s="174" t="s">
        <v>2674</v>
      </c>
      <c r="AH781" s="174" t="s">
        <v>2667</v>
      </c>
      <c r="AI781" s="174" t="s">
        <v>2668</v>
      </c>
      <c r="AJ781" s="176" t="s">
        <v>2675</v>
      </c>
    </row>
    <row r="782" spans="1:36" ht="315">
      <c r="A782" s="174" t="s">
        <v>433</v>
      </c>
      <c r="B782" s="174" t="s">
        <v>2386</v>
      </c>
      <c r="C782" s="174">
        <v>551173</v>
      </c>
      <c r="D782" s="174" t="s">
        <v>2387</v>
      </c>
      <c r="E782" s="174" t="s">
        <v>474</v>
      </c>
      <c r="F782" s="174" t="s">
        <v>645</v>
      </c>
      <c r="G782" s="174" t="s">
        <v>299</v>
      </c>
      <c r="H782" s="175">
        <v>45820.643055555556</v>
      </c>
      <c r="I782" s="174" t="s">
        <v>453</v>
      </c>
      <c r="J782" s="174" t="s">
        <v>2362</v>
      </c>
      <c r="K782" s="174" t="s">
        <v>440</v>
      </c>
      <c r="L782" s="174" t="s">
        <v>2388</v>
      </c>
      <c r="AF782" s="174" t="s">
        <v>2673</v>
      </c>
      <c r="AG782" s="174" t="s">
        <v>2674</v>
      </c>
      <c r="AH782" s="174" t="s">
        <v>2667</v>
      </c>
      <c r="AI782" s="174" t="s">
        <v>2668</v>
      </c>
      <c r="AJ782" s="176" t="s">
        <v>2675</v>
      </c>
    </row>
    <row r="783" spans="1:36" ht="315">
      <c r="A783" s="174" t="s">
        <v>433</v>
      </c>
      <c r="B783" s="174" t="s">
        <v>2389</v>
      </c>
      <c r="C783" s="174">
        <v>550606</v>
      </c>
      <c r="D783" s="174" t="s">
        <v>2098</v>
      </c>
      <c r="E783" s="174" t="s">
        <v>452</v>
      </c>
      <c r="F783" s="174" t="s">
        <v>452</v>
      </c>
      <c r="G783" s="174" t="s">
        <v>304</v>
      </c>
      <c r="H783" s="175">
        <v>45819.630555555559</v>
      </c>
      <c r="I783" s="174" t="s">
        <v>482</v>
      </c>
      <c r="J783" s="174" t="s">
        <v>2362</v>
      </c>
      <c r="K783" s="174" t="s">
        <v>440</v>
      </c>
      <c r="AF783" s="174" t="s">
        <v>2673</v>
      </c>
      <c r="AG783" s="174" t="s">
        <v>2674</v>
      </c>
      <c r="AH783" s="174" t="s">
        <v>2667</v>
      </c>
      <c r="AI783" s="174" t="s">
        <v>2668</v>
      </c>
      <c r="AJ783" s="176" t="s">
        <v>2675</v>
      </c>
    </row>
    <row r="784" spans="1:36" ht="315">
      <c r="A784" s="174" t="s">
        <v>433</v>
      </c>
      <c r="B784" s="174" t="s">
        <v>2390</v>
      </c>
      <c r="C784" s="174">
        <v>550133</v>
      </c>
      <c r="D784" s="174" t="s">
        <v>2391</v>
      </c>
      <c r="E784" s="174" t="s">
        <v>474</v>
      </c>
      <c r="F784" s="174" t="s">
        <v>474</v>
      </c>
      <c r="G784" s="174" t="s">
        <v>304</v>
      </c>
      <c r="H784" s="175">
        <v>45819.040972222225</v>
      </c>
      <c r="I784" s="174" t="s">
        <v>491</v>
      </c>
      <c r="J784" s="174" t="s">
        <v>2362</v>
      </c>
      <c r="K784" s="174" t="s">
        <v>440</v>
      </c>
      <c r="L784" s="174" t="s">
        <v>2392</v>
      </c>
      <c r="AF784" s="174" t="s">
        <v>2673</v>
      </c>
      <c r="AG784" s="174" t="s">
        <v>2674</v>
      </c>
      <c r="AH784" s="174" t="s">
        <v>2667</v>
      </c>
      <c r="AI784" s="174" t="s">
        <v>2668</v>
      </c>
      <c r="AJ784" s="176" t="s">
        <v>2675</v>
      </c>
    </row>
    <row r="785" spans="1:36" ht="315">
      <c r="A785" s="174" t="s">
        <v>433</v>
      </c>
      <c r="B785" s="174" t="s">
        <v>2393</v>
      </c>
      <c r="C785" s="174">
        <v>549534</v>
      </c>
      <c r="D785" s="174" t="s">
        <v>2394</v>
      </c>
      <c r="E785" s="174" t="s">
        <v>474</v>
      </c>
      <c r="F785" s="174" t="s">
        <v>474</v>
      </c>
      <c r="G785" s="174" t="s">
        <v>304</v>
      </c>
      <c r="H785" s="175">
        <v>45818.081944444442</v>
      </c>
      <c r="I785" s="174" t="s">
        <v>453</v>
      </c>
      <c r="J785" s="174" t="s">
        <v>2362</v>
      </c>
      <c r="K785" s="174" t="s">
        <v>440</v>
      </c>
      <c r="L785" s="174" t="s">
        <v>2395</v>
      </c>
      <c r="AF785" s="174" t="s">
        <v>2673</v>
      </c>
      <c r="AG785" s="174" t="s">
        <v>2674</v>
      </c>
      <c r="AH785" s="174" t="s">
        <v>2667</v>
      </c>
      <c r="AI785" s="174" t="s">
        <v>2668</v>
      </c>
      <c r="AJ785" s="176" t="s">
        <v>2675</v>
      </c>
    </row>
    <row r="786" spans="1:36" ht="315">
      <c r="A786" s="174" t="s">
        <v>433</v>
      </c>
      <c r="B786" s="174" t="s">
        <v>2396</v>
      </c>
      <c r="C786" s="174">
        <v>544961</v>
      </c>
      <c r="D786" s="174" t="s">
        <v>2112</v>
      </c>
      <c r="E786" s="174" t="s">
        <v>645</v>
      </c>
      <c r="F786" s="174" t="s">
        <v>645</v>
      </c>
      <c r="G786" s="174" t="s">
        <v>304</v>
      </c>
      <c r="H786" s="175">
        <v>45807.651388888888</v>
      </c>
      <c r="I786" s="174" t="s">
        <v>453</v>
      </c>
      <c r="J786" s="174" t="s">
        <v>2385</v>
      </c>
      <c r="K786" s="174" t="s">
        <v>737</v>
      </c>
      <c r="L786" s="174" t="s">
        <v>2363</v>
      </c>
      <c r="AF786" s="174" t="s">
        <v>2673</v>
      </c>
      <c r="AG786" s="174" t="s">
        <v>2674</v>
      </c>
      <c r="AH786" s="174" t="s">
        <v>2667</v>
      </c>
      <c r="AI786" s="174" t="s">
        <v>2668</v>
      </c>
      <c r="AJ786" s="176" t="s">
        <v>2675</v>
      </c>
    </row>
    <row r="787" spans="1:36" ht="315">
      <c r="A787" s="174" t="s">
        <v>433</v>
      </c>
      <c r="B787" s="174" t="s">
        <v>2397</v>
      </c>
      <c r="C787" s="174">
        <v>544407</v>
      </c>
      <c r="D787" s="174" t="s">
        <v>2398</v>
      </c>
      <c r="E787" s="174" t="s">
        <v>508</v>
      </c>
      <c r="F787" s="174" t="s">
        <v>508</v>
      </c>
      <c r="G787" s="174" t="s">
        <v>304</v>
      </c>
      <c r="H787" s="175">
        <v>45806.786805555559</v>
      </c>
      <c r="I787" s="174" t="s">
        <v>482</v>
      </c>
      <c r="J787" s="174" t="s">
        <v>2362</v>
      </c>
      <c r="K787" s="174" t="s">
        <v>737</v>
      </c>
      <c r="AF787" s="174" t="s">
        <v>2673</v>
      </c>
      <c r="AG787" s="174" t="s">
        <v>2674</v>
      </c>
      <c r="AH787" s="174" t="s">
        <v>2667</v>
      </c>
      <c r="AI787" s="174" t="s">
        <v>2668</v>
      </c>
      <c r="AJ787" s="176" t="s">
        <v>2675</v>
      </c>
    </row>
    <row r="788" spans="1:36" ht="315">
      <c r="A788" s="174" t="s">
        <v>433</v>
      </c>
      <c r="B788" s="174" t="s">
        <v>2399</v>
      </c>
      <c r="C788" s="174">
        <v>544299</v>
      </c>
      <c r="D788" s="174" t="s">
        <v>2400</v>
      </c>
      <c r="E788" s="174" t="s">
        <v>474</v>
      </c>
      <c r="F788" s="174" t="s">
        <v>474</v>
      </c>
      <c r="G788" s="174" t="s">
        <v>304</v>
      </c>
      <c r="H788" s="175">
        <v>45806.712500000001</v>
      </c>
      <c r="I788" s="174" t="s">
        <v>453</v>
      </c>
      <c r="J788" s="174" t="s">
        <v>2362</v>
      </c>
      <c r="K788" s="174" t="s">
        <v>737</v>
      </c>
      <c r="L788" s="174" t="s">
        <v>2363</v>
      </c>
      <c r="AF788" s="174" t="s">
        <v>2673</v>
      </c>
      <c r="AG788" s="174" t="s">
        <v>2674</v>
      </c>
      <c r="AH788" s="174" t="s">
        <v>2667</v>
      </c>
      <c r="AI788" s="174" t="s">
        <v>2668</v>
      </c>
      <c r="AJ788" s="176" t="s">
        <v>2675</v>
      </c>
    </row>
    <row r="789" spans="1:36" ht="315">
      <c r="A789" s="174" t="s">
        <v>433</v>
      </c>
      <c r="B789" s="174" t="s">
        <v>2401</v>
      </c>
      <c r="C789" s="174">
        <v>543794</v>
      </c>
      <c r="D789" s="174" t="s">
        <v>2402</v>
      </c>
      <c r="E789" s="174" t="s">
        <v>508</v>
      </c>
      <c r="F789" s="174" t="s">
        <v>508</v>
      </c>
      <c r="G789" s="174" t="s">
        <v>304</v>
      </c>
      <c r="H789" s="175">
        <v>45806.474999999999</v>
      </c>
      <c r="I789" s="174" t="s">
        <v>453</v>
      </c>
      <c r="J789" s="174" t="s">
        <v>2362</v>
      </c>
      <c r="K789" s="174" t="s">
        <v>726</v>
      </c>
      <c r="L789" s="174" t="s">
        <v>2388</v>
      </c>
      <c r="AF789" s="174" t="s">
        <v>2673</v>
      </c>
      <c r="AG789" s="174" t="s">
        <v>2674</v>
      </c>
      <c r="AH789" s="174" t="s">
        <v>2667</v>
      </c>
      <c r="AI789" s="174" t="s">
        <v>2668</v>
      </c>
      <c r="AJ789" s="176" t="s">
        <v>2675</v>
      </c>
    </row>
    <row r="790" spans="1:36" ht="315">
      <c r="A790" s="174" t="s">
        <v>433</v>
      </c>
      <c r="B790" s="174" t="s">
        <v>2403</v>
      </c>
      <c r="C790" s="174">
        <v>543420</v>
      </c>
      <c r="D790" s="174" t="s">
        <v>2404</v>
      </c>
      <c r="E790" s="174" t="s">
        <v>2405</v>
      </c>
      <c r="F790" s="174" t="s">
        <v>508</v>
      </c>
      <c r="G790" s="174" t="s">
        <v>301</v>
      </c>
      <c r="H790" s="175">
        <v>45805.509027777778</v>
      </c>
      <c r="I790" s="174" t="s">
        <v>453</v>
      </c>
      <c r="J790" s="174" t="s">
        <v>2362</v>
      </c>
      <c r="K790" s="174" t="s">
        <v>737</v>
      </c>
      <c r="L790" s="174" t="s">
        <v>2406</v>
      </c>
      <c r="AF790" s="174" t="s">
        <v>2673</v>
      </c>
      <c r="AG790" s="174" t="s">
        <v>2674</v>
      </c>
      <c r="AH790" s="174" t="s">
        <v>2667</v>
      </c>
      <c r="AI790" s="174" t="s">
        <v>2668</v>
      </c>
      <c r="AJ790" s="176" t="s">
        <v>2675</v>
      </c>
    </row>
    <row r="791" spans="1:36" ht="315">
      <c r="A791" s="174" t="s">
        <v>433</v>
      </c>
      <c r="B791" s="174" t="s">
        <v>2407</v>
      </c>
      <c r="C791" s="174">
        <v>541082</v>
      </c>
      <c r="D791" s="174" t="s">
        <v>2408</v>
      </c>
      <c r="E791" s="174" t="s">
        <v>508</v>
      </c>
      <c r="F791" s="174" t="s">
        <v>508</v>
      </c>
      <c r="G791" s="174" t="s">
        <v>304</v>
      </c>
      <c r="H791" s="175">
        <v>45800.779861111114</v>
      </c>
      <c r="I791" s="174" t="s">
        <v>453</v>
      </c>
      <c r="J791" s="174" t="s">
        <v>2385</v>
      </c>
      <c r="K791" s="174" t="s">
        <v>908</v>
      </c>
      <c r="AF791" s="174" t="s">
        <v>2673</v>
      </c>
      <c r="AG791" s="174" t="s">
        <v>2674</v>
      </c>
      <c r="AH791" s="174" t="s">
        <v>2667</v>
      </c>
      <c r="AI791" s="174" t="s">
        <v>2668</v>
      </c>
      <c r="AJ791" s="176" t="s">
        <v>2675</v>
      </c>
    </row>
    <row r="792" spans="1:36" ht="315">
      <c r="A792" s="174" t="s">
        <v>433</v>
      </c>
      <c r="B792" s="174" t="s">
        <v>2409</v>
      </c>
      <c r="C792" s="174">
        <v>537872</v>
      </c>
      <c r="D792" s="174" t="s">
        <v>2410</v>
      </c>
      <c r="E792" s="174" t="s">
        <v>474</v>
      </c>
      <c r="F792" s="174" t="s">
        <v>474</v>
      </c>
      <c r="G792" s="174" t="s">
        <v>304</v>
      </c>
      <c r="H792" s="175">
        <v>45798.033333333333</v>
      </c>
      <c r="I792" s="174" t="s">
        <v>482</v>
      </c>
      <c r="J792" s="174" t="s">
        <v>2385</v>
      </c>
      <c r="K792" s="174" t="s">
        <v>908</v>
      </c>
      <c r="AF792" s="174" t="s">
        <v>2673</v>
      </c>
      <c r="AG792" s="174" t="s">
        <v>2674</v>
      </c>
      <c r="AH792" s="174" t="s">
        <v>2667</v>
      </c>
      <c r="AI792" s="174" t="s">
        <v>2668</v>
      </c>
      <c r="AJ792" s="176" t="s">
        <v>2675</v>
      </c>
    </row>
    <row r="793" spans="1:36" ht="315">
      <c r="A793" s="174" t="s">
        <v>433</v>
      </c>
      <c r="B793" s="174" t="s">
        <v>2411</v>
      </c>
      <c r="C793" s="174">
        <v>532751</v>
      </c>
      <c r="D793" s="174" t="s">
        <v>2412</v>
      </c>
      <c r="E793" s="174" t="s">
        <v>474</v>
      </c>
      <c r="F793" s="174" t="s">
        <v>474</v>
      </c>
      <c r="G793" s="174" t="s">
        <v>299</v>
      </c>
      <c r="H793" s="175">
        <v>45786.698611111111</v>
      </c>
      <c r="I793" s="174" t="s">
        <v>482</v>
      </c>
      <c r="J793" s="174" t="s">
        <v>2362</v>
      </c>
      <c r="K793" s="174" t="s">
        <v>726</v>
      </c>
      <c r="L793" s="174" t="s">
        <v>2388</v>
      </c>
      <c r="AF793" s="174" t="s">
        <v>2673</v>
      </c>
      <c r="AG793" s="174" t="s">
        <v>2674</v>
      </c>
      <c r="AH793" s="174" t="s">
        <v>2667</v>
      </c>
      <c r="AI793" s="174" t="s">
        <v>2668</v>
      </c>
      <c r="AJ793" s="176" t="s">
        <v>2675</v>
      </c>
    </row>
    <row r="794" spans="1:36" ht="315">
      <c r="A794" s="174" t="s">
        <v>433</v>
      </c>
      <c r="B794" s="174" t="s">
        <v>2413</v>
      </c>
      <c r="C794" s="174">
        <v>530451</v>
      </c>
      <c r="D794" s="174" t="s">
        <v>2414</v>
      </c>
      <c r="E794" s="174" t="s">
        <v>2198</v>
      </c>
      <c r="F794" s="174" t="s">
        <v>508</v>
      </c>
      <c r="G794" s="174" t="s">
        <v>300</v>
      </c>
      <c r="H794" s="175">
        <v>45777.390972222223</v>
      </c>
      <c r="I794" s="174" t="s">
        <v>453</v>
      </c>
      <c r="J794" s="174" t="s">
        <v>2362</v>
      </c>
      <c r="K794" s="174" t="s">
        <v>880</v>
      </c>
      <c r="AF794" s="174" t="s">
        <v>2673</v>
      </c>
      <c r="AG794" s="174" t="s">
        <v>2674</v>
      </c>
      <c r="AH794" s="174" t="s">
        <v>2667</v>
      </c>
      <c r="AI794" s="174" t="s">
        <v>2668</v>
      </c>
      <c r="AJ794" s="176" t="s">
        <v>2675</v>
      </c>
    </row>
    <row r="795" spans="1:36" ht="315">
      <c r="A795" s="174" t="s">
        <v>433</v>
      </c>
      <c r="B795" s="174" t="s">
        <v>2415</v>
      </c>
      <c r="C795" s="174">
        <v>530443</v>
      </c>
      <c r="D795" s="174" t="s">
        <v>2416</v>
      </c>
      <c r="E795" s="174" t="s">
        <v>508</v>
      </c>
      <c r="F795" s="174" t="s">
        <v>508</v>
      </c>
      <c r="G795" s="174" t="s">
        <v>304</v>
      </c>
      <c r="H795" s="175">
        <v>45777.321527777778</v>
      </c>
      <c r="I795" s="174" t="s">
        <v>453</v>
      </c>
      <c r="J795" s="174" t="s">
        <v>2385</v>
      </c>
      <c r="K795" s="174" t="s">
        <v>880</v>
      </c>
      <c r="L795" s="174" t="s">
        <v>1807</v>
      </c>
      <c r="AF795" s="174" t="s">
        <v>2673</v>
      </c>
      <c r="AG795" s="174" t="s">
        <v>2674</v>
      </c>
      <c r="AH795" s="174" t="s">
        <v>2667</v>
      </c>
      <c r="AI795" s="174" t="s">
        <v>2668</v>
      </c>
      <c r="AJ795" s="176" t="s">
        <v>2675</v>
      </c>
    </row>
    <row r="796" spans="1:36" ht="315">
      <c r="A796" s="174" t="s">
        <v>433</v>
      </c>
      <c r="B796" s="174" t="s">
        <v>2417</v>
      </c>
      <c r="C796" s="174">
        <v>530092</v>
      </c>
      <c r="D796" s="174" t="s">
        <v>2418</v>
      </c>
      <c r="E796" s="174" t="s">
        <v>508</v>
      </c>
      <c r="F796" s="174" t="s">
        <v>508</v>
      </c>
      <c r="G796" s="174" t="s">
        <v>304</v>
      </c>
      <c r="H796" s="175">
        <v>45776.383333333331</v>
      </c>
      <c r="I796" s="174" t="s">
        <v>482</v>
      </c>
      <c r="J796" s="174" t="s">
        <v>2362</v>
      </c>
      <c r="K796" s="174" t="s">
        <v>880</v>
      </c>
      <c r="AF796" s="174" t="s">
        <v>2673</v>
      </c>
      <c r="AG796" s="174" t="s">
        <v>2674</v>
      </c>
      <c r="AH796" s="174" t="s">
        <v>2667</v>
      </c>
      <c r="AI796" s="174" t="s">
        <v>2668</v>
      </c>
      <c r="AJ796" s="176" t="s">
        <v>2675</v>
      </c>
    </row>
    <row r="797" spans="1:36" ht="315">
      <c r="A797" s="174" t="s">
        <v>433</v>
      </c>
      <c r="B797" s="174" t="s">
        <v>2419</v>
      </c>
      <c r="C797" s="174">
        <v>530088</v>
      </c>
      <c r="D797" s="174" t="s">
        <v>2420</v>
      </c>
      <c r="E797" s="174" t="s">
        <v>2421</v>
      </c>
      <c r="F797" s="174" t="s">
        <v>508</v>
      </c>
      <c r="G797" s="174" t="s">
        <v>299</v>
      </c>
      <c r="H797" s="175">
        <v>45775.634027777778</v>
      </c>
      <c r="I797" s="174" t="s">
        <v>482</v>
      </c>
      <c r="J797" s="174" t="s">
        <v>2362</v>
      </c>
      <c r="K797" s="174" t="s">
        <v>880</v>
      </c>
      <c r="L797" s="174" t="s">
        <v>2388</v>
      </c>
      <c r="AF797" s="174" t="s">
        <v>2673</v>
      </c>
      <c r="AG797" s="174" t="s">
        <v>2674</v>
      </c>
      <c r="AH797" s="174" t="s">
        <v>2667</v>
      </c>
      <c r="AI797" s="174" t="s">
        <v>2668</v>
      </c>
      <c r="AJ797" s="176" t="s">
        <v>2675</v>
      </c>
    </row>
    <row r="798" spans="1:36" ht="315">
      <c r="A798" s="174" t="s">
        <v>433</v>
      </c>
      <c r="B798" s="174" t="s">
        <v>2422</v>
      </c>
      <c r="C798" s="174">
        <v>530139</v>
      </c>
      <c r="D798" s="174" t="s">
        <v>2423</v>
      </c>
      <c r="E798" s="174" t="s">
        <v>474</v>
      </c>
      <c r="F798" s="174" t="s">
        <v>474</v>
      </c>
      <c r="G798" s="174" t="s">
        <v>304</v>
      </c>
      <c r="H798" s="175">
        <v>45772.630555555559</v>
      </c>
      <c r="I798" s="174" t="s">
        <v>453</v>
      </c>
      <c r="J798" s="174" t="s">
        <v>2385</v>
      </c>
      <c r="K798" s="174" t="s">
        <v>726</v>
      </c>
      <c r="AF798" s="174" t="s">
        <v>2673</v>
      </c>
      <c r="AG798" s="174" t="s">
        <v>2674</v>
      </c>
      <c r="AH798" s="174" t="s">
        <v>2667</v>
      </c>
      <c r="AI798" s="174" t="s">
        <v>2668</v>
      </c>
      <c r="AJ798" s="176" t="s">
        <v>2675</v>
      </c>
    </row>
    <row r="799" spans="1:36" ht="315">
      <c r="A799" s="174" t="s">
        <v>433</v>
      </c>
      <c r="B799" s="174" t="s">
        <v>2424</v>
      </c>
      <c r="C799" s="174">
        <v>529930</v>
      </c>
      <c r="D799" s="174" t="s">
        <v>2425</v>
      </c>
      <c r="E799" s="174" t="s">
        <v>508</v>
      </c>
      <c r="F799" s="174" t="s">
        <v>508</v>
      </c>
      <c r="G799" s="174" t="s">
        <v>299</v>
      </c>
      <c r="H799" s="175">
        <v>45772.526388888888</v>
      </c>
      <c r="I799" s="174" t="s">
        <v>482</v>
      </c>
      <c r="J799" s="174" t="s">
        <v>2385</v>
      </c>
      <c r="K799" s="174" t="s">
        <v>880</v>
      </c>
      <c r="L799" s="174" t="s">
        <v>2382</v>
      </c>
      <c r="AF799" s="174" t="s">
        <v>2673</v>
      </c>
      <c r="AG799" s="174" t="s">
        <v>2674</v>
      </c>
      <c r="AH799" s="174" t="s">
        <v>2667</v>
      </c>
      <c r="AI799" s="174" t="s">
        <v>2668</v>
      </c>
      <c r="AJ799" s="176" t="s">
        <v>2675</v>
      </c>
    </row>
    <row r="800" spans="1:36" ht="315">
      <c r="A800" s="174" t="s">
        <v>433</v>
      </c>
      <c r="B800" s="174" t="s">
        <v>2426</v>
      </c>
      <c r="C800" s="174">
        <v>529760</v>
      </c>
      <c r="D800" s="174" t="s">
        <v>2427</v>
      </c>
      <c r="E800" s="174" t="s">
        <v>2198</v>
      </c>
      <c r="F800" s="174" t="s">
        <v>508</v>
      </c>
      <c r="G800" s="174" t="s">
        <v>300</v>
      </c>
      <c r="H800" s="175">
        <v>45772.340277777781</v>
      </c>
      <c r="I800" s="174" t="s">
        <v>453</v>
      </c>
      <c r="J800" s="174" t="s">
        <v>2362</v>
      </c>
      <c r="K800" s="174" t="s">
        <v>880</v>
      </c>
      <c r="AF800" s="174" t="s">
        <v>2673</v>
      </c>
      <c r="AG800" s="174" t="s">
        <v>2674</v>
      </c>
      <c r="AH800" s="174" t="s">
        <v>2667</v>
      </c>
      <c r="AI800" s="174" t="s">
        <v>2668</v>
      </c>
      <c r="AJ800" s="176" t="s">
        <v>2675</v>
      </c>
    </row>
    <row r="801" spans="1:36" ht="315">
      <c r="A801" s="174" t="s">
        <v>433</v>
      </c>
      <c r="B801" s="174" t="s">
        <v>2428</v>
      </c>
      <c r="C801" s="174">
        <v>529081</v>
      </c>
      <c r="D801" s="174" t="s">
        <v>2429</v>
      </c>
      <c r="E801" s="174" t="s">
        <v>508</v>
      </c>
      <c r="F801" s="174" t="s">
        <v>508</v>
      </c>
      <c r="G801" s="174" t="s">
        <v>304</v>
      </c>
      <c r="H801" s="175">
        <v>45770.722916666666</v>
      </c>
      <c r="I801" s="174" t="s">
        <v>482</v>
      </c>
      <c r="J801" s="174" t="s">
        <v>2362</v>
      </c>
      <c r="K801" s="174" t="s">
        <v>880</v>
      </c>
      <c r="AF801" s="174" t="s">
        <v>2673</v>
      </c>
      <c r="AG801" s="174" t="s">
        <v>2674</v>
      </c>
      <c r="AH801" s="174" t="s">
        <v>2667</v>
      </c>
      <c r="AI801" s="174" t="s">
        <v>2668</v>
      </c>
      <c r="AJ801" s="176" t="s">
        <v>2675</v>
      </c>
    </row>
    <row r="802" spans="1:36" ht="315">
      <c r="A802" s="174" t="s">
        <v>433</v>
      </c>
      <c r="B802" s="174" t="s">
        <v>2430</v>
      </c>
      <c r="C802" s="174">
        <v>528776</v>
      </c>
      <c r="D802" s="174" t="s">
        <v>1953</v>
      </c>
      <c r="E802" s="174" t="s">
        <v>508</v>
      </c>
      <c r="F802" s="174" t="s">
        <v>508</v>
      </c>
      <c r="G802" s="174" t="s">
        <v>304</v>
      </c>
      <c r="H802" s="175">
        <v>45770.472916666666</v>
      </c>
      <c r="I802" s="174" t="s">
        <v>482</v>
      </c>
      <c r="J802" s="174" t="s">
        <v>2385</v>
      </c>
      <c r="K802" s="174" t="s">
        <v>880</v>
      </c>
      <c r="L802" s="174" t="s">
        <v>2388</v>
      </c>
      <c r="AF802" s="174" t="s">
        <v>2673</v>
      </c>
      <c r="AG802" s="174" t="s">
        <v>2674</v>
      </c>
      <c r="AH802" s="174" t="s">
        <v>2667</v>
      </c>
      <c r="AI802" s="174" t="s">
        <v>2668</v>
      </c>
      <c r="AJ802" s="176" t="s">
        <v>2675</v>
      </c>
    </row>
    <row r="803" spans="1:36" ht="315">
      <c r="A803" s="174" t="s">
        <v>433</v>
      </c>
      <c r="B803" s="174" t="s">
        <v>2431</v>
      </c>
      <c r="C803" s="174">
        <v>526918</v>
      </c>
      <c r="D803" s="174" t="s">
        <v>1902</v>
      </c>
      <c r="E803" s="174" t="s">
        <v>2432</v>
      </c>
      <c r="F803" s="174" t="s">
        <v>645</v>
      </c>
      <c r="G803" s="174" t="s">
        <v>299</v>
      </c>
      <c r="H803" s="175">
        <v>45765.803472222222</v>
      </c>
      <c r="I803" s="174" t="s">
        <v>453</v>
      </c>
      <c r="J803" s="174" t="s">
        <v>2385</v>
      </c>
      <c r="K803" s="174" t="s">
        <v>917</v>
      </c>
      <c r="L803" s="174" t="s">
        <v>2388</v>
      </c>
      <c r="AF803" s="174" t="s">
        <v>2673</v>
      </c>
      <c r="AG803" s="174" t="s">
        <v>2674</v>
      </c>
      <c r="AH803" s="174" t="s">
        <v>2667</v>
      </c>
      <c r="AI803" s="174" t="s">
        <v>2668</v>
      </c>
      <c r="AJ803" s="176" t="s">
        <v>2675</v>
      </c>
    </row>
    <row r="804" spans="1:36" ht="315">
      <c r="A804" s="174" t="s">
        <v>433</v>
      </c>
      <c r="B804" s="174" t="s">
        <v>2433</v>
      </c>
      <c r="C804" s="174">
        <v>526235</v>
      </c>
      <c r="D804" s="174" t="s">
        <v>2434</v>
      </c>
      <c r="E804" s="174" t="s">
        <v>559</v>
      </c>
      <c r="F804" s="174" t="s">
        <v>559</v>
      </c>
      <c r="G804" s="174" t="s">
        <v>304</v>
      </c>
      <c r="H804" s="175">
        <v>45764.782638888886</v>
      </c>
      <c r="I804" s="174" t="s">
        <v>453</v>
      </c>
      <c r="J804" s="174" t="s">
        <v>2385</v>
      </c>
      <c r="K804" s="174" t="s">
        <v>917</v>
      </c>
      <c r="AF804" s="174" t="s">
        <v>2673</v>
      </c>
      <c r="AG804" s="174" t="s">
        <v>2674</v>
      </c>
      <c r="AH804" s="174" t="s">
        <v>2667</v>
      </c>
      <c r="AI804" s="174" t="s">
        <v>2668</v>
      </c>
      <c r="AJ804" s="176" t="s">
        <v>2675</v>
      </c>
    </row>
    <row r="805" spans="1:36" ht="315">
      <c r="A805" s="174" t="s">
        <v>433</v>
      </c>
      <c r="B805" s="174" t="s">
        <v>2435</v>
      </c>
      <c r="C805" s="174">
        <v>526215</v>
      </c>
      <c r="D805" s="174" t="s">
        <v>2188</v>
      </c>
      <c r="E805" s="174" t="s">
        <v>559</v>
      </c>
      <c r="F805" s="174" t="s">
        <v>559</v>
      </c>
      <c r="G805" s="174" t="s">
        <v>304</v>
      </c>
      <c r="H805" s="175">
        <v>45764.660416666666</v>
      </c>
      <c r="I805" s="174" t="s">
        <v>482</v>
      </c>
      <c r="J805" s="174" t="s">
        <v>2362</v>
      </c>
      <c r="K805" s="174" t="s">
        <v>917</v>
      </c>
      <c r="L805" s="174" t="s">
        <v>1807</v>
      </c>
      <c r="AF805" s="174" t="s">
        <v>2673</v>
      </c>
      <c r="AG805" s="174" t="s">
        <v>2674</v>
      </c>
      <c r="AH805" s="174" t="s">
        <v>2667</v>
      </c>
      <c r="AI805" s="174" t="s">
        <v>2668</v>
      </c>
      <c r="AJ805" s="176" t="s">
        <v>2675</v>
      </c>
    </row>
    <row r="806" spans="1:36" ht="315">
      <c r="A806" s="174" t="s">
        <v>433</v>
      </c>
      <c r="B806" s="174" t="s">
        <v>2436</v>
      </c>
      <c r="C806" s="174">
        <v>524902</v>
      </c>
      <c r="D806" s="174" t="s">
        <v>2437</v>
      </c>
      <c r="E806" s="174" t="s">
        <v>452</v>
      </c>
      <c r="F806" s="174" t="s">
        <v>452</v>
      </c>
      <c r="G806" s="174" t="s">
        <v>304</v>
      </c>
      <c r="H806" s="175">
        <v>45762.604861111111</v>
      </c>
      <c r="I806" s="174" t="s">
        <v>453</v>
      </c>
      <c r="J806" s="174" t="s">
        <v>2362</v>
      </c>
      <c r="K806" s="174" t="s">
        <v>917</v>
      </c>
      <c r="AF806" s="174" t="s">
        <v>2673</v>
      </c>
      <c r="AG806" s="174" t="s">
        <v>2674</v>
      </c>
      <c r="AH806" s="174" t="s">
        <v>2667</v>
      </c>
      <c r="AI806" s="174" t="s">
        <v>2668</v>
      </c>
      <c r="AJ806" s="176" t="s">
        <v>2675</v>
      </c>
    </row>
    <row r="807" spans="1:36" ht="315">
      <c r="A807" s="174" t="s">
        <v>433</v>
      </c>
      <c r="B807" s="174" t="s">
        <v>2438</v>
      </c>
      <c r="C807" s="174">
        <v>522306</v>
      </c>
      <c r="D807" s="174" t="s">
        <v>2439</v>
      </c>
      <c r="E807" s="174" t="s">
        <v>508</v>
      </c>
      <c r="F807" s="174" t="s">
        <v>508</v>
      </c>
      <c r="G807" s="174" t="s">
        <v>304</v>
      </c>
      <c r="H807" s="175">
        <v>45756.789583333331</v>
      </c>
      <c r="I807" s="174" t="s">
        <v>482</v>
      </c>
      <c r="J807" s="174" t="s">
        <v>2362</v>
      </c>
      <c r="K807" s="174" t="s">
        <v>917</v>
      </c>
      <c r="AF807" s="174" t="s">
        <v>2673</v>
      </c>
      <c r="AG807" s="174" t="s">
        <v>2674</v>
      </c>
      <c r="AH807" s="174" t="s">
        <v>2667</v>
      </c>
      <c r="AI807" s="174" t="s">
        <v>2668</v>
      </c>
      <c r="AJ807" s="176" t="s">
        <v>2675</v>
      </c>
    </row>
    <row r="808" spans="1:36" ht="315">
      <c r="A808" s="174" t="s">
        <v>433</v>
      </c>
      <c r="B808" s="174" t="s">
        <v>2440</v>
      </c>
      <c r="C808" s="174">
        <v>512420</v>
      </c>
      <c r="D808" s="174" t="s">
        <v>2441</v>
      </c>
      <c r="E808" s="174" t="s">
        <v>1857</v>
      </c>
      <c r="F808" s="174" t="s">
        <v>519</v>
      </c>
      <c r="G808" s="174" t="s">
        <v>301</v>
      </c>
      <c r="H808" s="175">
        <v>45734.53125</v>
      </c>
      <c r="I808" s="174" t="s">
        <v>482</v>
      </c>
      <c r="J808" s="174" t="s">
        <v>2362</v>
      </c>
      <c r="K808" s="174" t="s">
        <v>2363</v>
      </c>
      <c r="L808" s="174" t="s">
        <v>650</v>
      </c>
      <c r="AF808" s="174" t="s">
        <v>2673</v>
      </c>
      <c r="AG808" s="174" t="s">
        <v>2674</v>
      </c>
      <c r="AH808" s="174" t="s">
        <v>2667</v>
      </c>
      <c r="AI808" s="174" t="s">
        <v>2668</v>
      </c>
      <c r="AJ808" s="176" t="s">
        <v>2675</v>
      </c>
    </row>
    <row r="809" spans="1:36" ht="315">
      <c r="A809" s="174" t="s">
        <v>433</v>
      </c>
      <c r="B809" s="174" t="s">
        <v>2442</v>
      </c>
      <c r="C809" s="174">
        <v>510481</v>
      </c>
      <c r="D809" s="174" t="s">
        <v>2443</v>
      </c>
      <c r="E809" s="174" t="s">
        <v>474</v>
      </c>
      <c r="F809" s="174" t="s">
        <v>474</v>
      </c>
      <c r="G809" s="174" t="s">
        <v>304</v>
      </c>
      <c r="H809" s="175">
        <v>45729.851388888892</v>
      </c>
      <c r="I809" s="174" t="s">
        <v>453</v>
      </c>
      <c r="J809" s="174" t="s">
        <v>2362</v>
      </c>
      <c r="K809" s="174" t="s">
        <v>2363</v>
      </c>
      <c r="AF809" s="174" t="s">
        <v>2673</v>
      </c>
      <c r="AG809" s="174" t="s">
        <v>2674</v>
      </c>
      <c r="AH809" s="174" t="s">
        <v>2667</v>
      </c>
      <c r="AI809" s="174" t="s">
        <v>2668</v>
      </c>
      <c r="AJ809" s="176" t="s">
        <v>2675</v>
      </c>
    </row>
    <row r="810" spans="1:36" ht="315">
      <c r="A810" s="174" t="s">
        <v>433</v>
      </c>
      <c r="B810" s="174" t="s">
        <v>2444</v>
      </c>
      <c r="C810" s="174">
        <v>510480</v>
      </c>
      <c r="D810" s="174" t="s">
        <v>2133</v>
      </c>
      <c r="E810" s="174" t="s">
        <v>474</v>
      </c>
      <c r="F810" s="174" t="s">
        <v>474</v>
      </c>
      <c r="G810" s="174" t="s">
        <v>304</v>
      </c>
      <c r="H810" s="175">
        <v>45729.84375</v>
      </c>
      <c r="I810" s="174" t="s">
        <v>453</v>
      </c>
      <c r="J810" s="174" t="s">
        <v>2385</v>
      </c>
      <c r="K810" s="174" t="s">
        <v>2363</v>
      </c>
      <c r="AF810" s="174" t="s">
        <v>2673</v>
      </c>
      <c r="AG810" s="174" t="s">
        <v>2674</v>
      </c>
      <c r="AH810" s="174" t="s">
        <v>2667</v>
      </c>
      <c r="AI810" s="174" t="s">
        <v>2668</v>
      </c>
      <c r="AJ810" s="176" t="s">
        <v>2675</v>
      </c>
    </row>
    <row r="811" spans="1:36" ht="315">
      <c r="A811" s="174" t="s">
        <v>433</v>
      </c>
      <c r="B811" s="174" t="s">
        <v>2445</v>
      </c>
      <c r="C811" s="174">
        <v>510297</v>
      </c>
      <c r="D811" s="174" t="s">
        <v>2446</v>
      </c>
      <c r="E811" s="174" t="s">
        <v>2447</v>
      </c>
      <c r="F811" s="174" t="s">
        <v>519</v>
      </c>
      <c r="G811" s="174" t="s">
        <v>304</v>
      </c>
      <c r="H811" s="175">
        <v>45729.542361111111</v>
      </c>
      <c r="I811" s="174" t="s">
        <v>491</v>
      </c>
      <c r="J811" s="174" t="s">
        <v>2385</v>
      </c>
      <c r="K811" s="174" t="s">
        <v>2363</v>
      </c>
      <c r="AF811" s="174" t="s">
        <v>2673</v>
      </c>
      <c r="AG811" s="174" t="s">
        <v>2674</v>
      </c>
      <c r="AH811" s="174" t="s">
        <v>2667</v>
      </c>
      <c r="AI811" s="174" t="s">
        <v>2668</v>
      </c>
      <c r="AJ811" s="176" t="s">
        <v>2675</v>
      </c>
    </row>
    <row r="812" spans="1:36" ht="315">
      <c r="A812" s="174" t="s">
        <v>433</v>
      </c>
      <c r="B812" s="174" t="s">
        <v>2448</v>
      </c>
      <c r="C812" s="174">
        <v>510350</v>
      </c>
      <c r="D812" s="174" t="s">
        <v>2329</v>
      </c>
      <c r="E812" s="174" t="s">
        <v>645</v>
      </c>
      <c r="F812" s="174" t="s">
        <v>645</v>
      </c>
      <c r="G812" s="174" t="s">
        <v>304</v>
      </c>
      <c r="H812" s="175">
        <v>45729.489583333336</v>
      </c>
      <c r="I812" s="174" t="s">
        <v>453</v>
      </c>
      <c r="J812" s="174" t="s">
        <v>2385</v>
      </c>
      <c r="K812" s="174" t="s">
        <v>2363</v>
      </c>
      <c r="AF812" s="174" t="s">
        <v>2673</v>
      </c>
      <c r="AG812" s="174" t="s">
        <v>2674</v>
      </c>
      <c r="AH812" s="174" t="s">
        <v>2667</v>
      </c>
      <c r="AI812" s="174" t="s">
        <v>2668</v>
      </c>
      <c r="AJ812" s="176" t="s">
        <v>2675</v>
      </c>
    </row>
    <row r="813" spans="1:36" ht="315">
      <c r="A813" s="174" t="s">
        <v>433</v>
      </c>
      <c r="B813" s="174" t="s">
        <v>2449</v>
      </c>
      <c r="C813" s="174">
        <v>505920</v>
      </c>
      <c r="D813" s="174" t="s">
        <v>2450</v>
      </c>
      <c r="E813" s="174" t="s">
        <v>503</v>
      </c>
      <c r="F813" s="174" t="s">
        <v>503</v>
      </c>
      <c r="G813" s="174" t="s">
        <v>303</v>
      </c>
      <c r="H813" s="175">
        <v>45722.74722222222</v>
      </c>
      <c r="I813" s="174" t="s">
        <v>437</v>
      </c>
      <c r="J813" s="174" t="s">
        <v>2385</v>
      </c>
      <c r="K813" s="174" t="s">
        <v>2363</v>
      </c>
      <c r="AF813" s="174" t="s">
        <v>2673</v>
      </c>
      <c r="AG813" s="174" t="s">
        <v>2674</v>
      </c>
      <c r="AH813" s="174" t="s">
        <v>2667</v>
      </c>
      <c r="AI813" s="174" t="s">
        <v>2668</v>
      </c>
      <c r="AJ813" s="176" t="s">
        <v>2675</v>
      </c>
    </row>
    <row r="814" spans="1:36" ht="315">
      <c r="A814" s="174" t="s">
        <v>433</v>
      </c>
      <c r="B814" s="174" t="s">
        <v>2451</v>
      </c>
      <c r="C814" s="174">
        <v>505494</v>
      </c>
      <c r="D814" s="174" t="s">
        <v>2452</v>
      </c>
      <c r="E814" s="174" t="s">
        <v>559</v>
      </c>
      <c r="F814" s="174" t="s">
        <v>559</v>
      </c>
      <c r="G814" s="174" t="s">
        <v>304</v>
      </c>
      <c r="H814" s="175">
        <v>45722.703472222223</v>
      </c>
      <c r="I814" s="174" t="s">
        <v>453</v>
      </c>
      <c r="J814" s="174" t="s">
        <v>2453</v>
      </c>
      <c r="K814" s="174" t="s">
        <v>2363</v>
      </c>
      <c r="AF814" s="174" t="s">
        <v>2673</v>
      </c>
      <c r="AG814" s="174" t="s">
        <v>2674</v>
      </c>
      <c r="AH814" s="174" t="s">
        <v>2667</v>
      </c>
      <c r="AI814" s="174" t="s">
        <v>2668</v>
      </c>
      <c r="AJ814" s="176" t="s">
        <v>2675</v>
      </c>
    </row>
    <row r="815" spans="1:36" ht="315">
      <c r="A815" s="174" t="s">
        <v>433</v>
      </c>
      <c r="B815" s="174" t="s">
        <v>2454</v>
      </c>
      <c r="C815" s="174">
        <v>505311</v>
      </c>
      <c r="D815" s="174" t="s">
        <v>2455</v>
      </c>
      <c r="E815" s="174" t="s">
        <v>2447</v>
      </c>
      <c r="F815" s="174" t="s">
        <v>508</v>
      </c>
      <c r="G815" s="174" t="s">
        <v>304</v>
      </c>
      <c r="H815" s="175">
        <v>45721.907638888886</v>
      </c>
      <c r="I815" s="174" t="s">
        <v>482</v>
      </c>
      <c r="J815" s="174" t="s">
        <v>2385</v>
      </c>
      <c r="AF815" s="174" t="s">
        <v>2673</v>
      </c>
      <c r="AG815" s="174" t="s">
        <v>2674</v>
      </c>
      <c r="AH815" s="174" t="s">
        <v>2667</v>
      </c>
      <c r="AI815" s="174" t="s">
        <v>2668</v>
      </c>
      <c r="AJ815" s="176" t="s">
        <v>2675</v>
      </c>
    </row>
    <row r="816" spans="1:36" ht="315">
      <c r="A816" s="174" t="s">
        <v>433</v>
      </c>
      <c r="B816" s="174" t="s">
        <v>2456</v>
      </c>
      <c r="C816" s="174">
        <v>502610</v>
      </c>
      <c r="D816" s="174" t="s">
        <v>2457</v>
      </c>
      <c r="E816" s="174" t="s">
        <v>662</v>
      </c>
      <c r="F816" s="174" t="s">
        <v>662</v>
      </c>
      <c r="G816" s="174" t="s">
        <v>304</v>
      </c>
      <c r="H816" s="175">
        <v>45715.796527777777</v>
      </c>
      <c r="I816" s="174" t="s">
        <v>482</v>
      </c>
      <c r="J816" s="174" t="s">
        <v>2385</v>
      </c>
      <c r="AF816" s="174" t="s">
        <v>2673</v>
      </c>
      <c r="AG816" s="174" t="s">
        <v>2674</v>
      </c>
      <c r="AH816" s="174" t="s">
        <v>2667</v>
      </c>
      <c r="AI816" s="174" t="s">
        <v>2668</v>
      </c>
      <c r="AJ816" s="176" t="s">
        <v>2675</v>
      </c>
    </row>
    <row r="817" spans="1:36" ht="315">
      <c r="A817" s="174" t="s">
        <v>433</v>
      </c>
      <c r="B817" s="174" t="s">
        <v>2458</v>
      </c>
      <c r="C817" s="174">
        <v>502389</v>
      </c>
      <c r="D817" s="174" t="s">
        <v>2459</v>
      </c>
      <c r="E817" s="174" t="s">
        <v>508</v>
      </c>
      <c r="F817" s="174" t="s">
        <v>508</v>
      </c>
      <c r="G817" s="174" t="s">
        <v>304</v>
      </c>
      <c r="H817" s="175">
        <v>45715.634722222225</v>
      </c>
      <c r="I817" s="174" t="s">
        <v>482</v>
      </c>
      <c r="J817" s="174" t="s">
        <v>2385</v>
      </c>
      <c r="AF817" s="174" t="s">
        <v>2673</v>
      </c>
      <c r="AG817" s="174" t="s">
        <v>2674</v>
      </c>
      <c r="AH817" s="174" t="s">
        <v>2667</v>
      </c>
      <c r="AI817" s="174" t="s">
        <v>2668</v>
      </c>
      <c r="AJ817" s="176" t="s">
        <v>2675</v>
      </c>
    </row>
    <row r="818" spans="1:36" ht="315">
      <c r="A818" s="174" t="s">
        <v>433</v>
      </c>
      <c r="B818" s="174" t="s">
        <v>2460</v>
      </c>
      <c r="C818" s="174">
        <v>501877</v>
      </c>
      <c r="D818" s="174" t="s">
        <v>2461</v>
      </c>
      <c r="E818" s="174" t="s">
        <v>474</v>
      </c>
      <c r="F818" s="174" t="s">
        <v>474</v>
      </c>
      <c r="G818" s="174" t="s">
        <v>304</v>
      </c>
      <c r="H818" s="175">
        <v>45714.865972222222</v>
      </c>
      <c r="I818" s="174" t="s">
        <v>453</v>
      </c>
      <c r="J818" s="174" t="s">
        <v>2362</v>
      </c>
      <c r="K818" s="174" t="s">
        <v>726</v>
      </c>
      <c r="AF818" s="174" t="s">
        <v>2673</v>
      </c>
      <c r="AG818" s="174" t="s">
        <v>2674</v>
      </c>
      <c r="AH818" s="174" t="s">
        <v>2667</v>
      </c>
      <c r="AI818" s="174" t="s">
        <v>2668</v>
      </c>
      <c r="AJ818" s="176" t="s">
        <v>2675</v>
      </c>
    </row>
    <row r="819" spans="1:36" ht="315">
      <c r="A819" s="174" t="s">
        <v>433</v>
      </c>
      <c r="B819" s="174" t="s">
        <v>2462</v>
      </c>
      <c r="C819" s="174">
        <v>501876</v>
      </c>
      <c r="D819" s="174" t="s">
        <v>2133</v>
      </c>
      <c r="E819" s="174" t="s">
        <v>474</v>
      </c>
      <c r="F819" s="174" t="s">
        <v>474</v>
      </c>
      <c r="G819" s="174" t="s">
        <v>304</v>
      </c>
      <c r="H819" s="175">
        <v>45714.832638888889</v>
      </c>
      <c r="I819" s="174" t="s">
        <v>453</v>
      </c>
      <c r="J819" s="174" t="s">
        <v>2385</v>
      </c>
      <c r="K819" s="174" t="s">
        <v>726</v>
      </c>
      <c r="AF819" s="174" t="s">
        <v>2673</v>
      </c>
      <c r="AG819" s="174" t="s">
        <v>2674</v>
      </c>
      <c r="AH819" s="174" t="s">
        <v>2667</v>
      </c>
      <c r="AI819" s="174" t="s">
        <v>2668</v>
      </c>
      <c r="AJ819" s="176" t="s">
        <v>2675</v>
      </c>
    </row>
    <row r="820" spans="1:36" ht="315">
      <c r="A820" s="174" t="s">
        <v>433</v>
      </c>
      <c r="B820" s="174" t="s">
        <v>2463</v>
      </c>
      <c r="C820" s="174">
        <v>500624</v>
      </c>
      <c r="D820" s="174" t="s">
        <v>2450</v>
      </c>
      <c r="E820" s="174" t="s">
        <v>503</v>
      </c>
      <c r="F820" s="174" t="s">
        <v>503</v>
      </c>
      <c r="G820" s="174" t="s">
        <v>303</v>
      </c>
      <c r="H820" s="175">
        <v>45712.790277777778</v>
      </c>
      <c r="I820" s="174" t="s">
        <v>437</v>
      </c>
      <c r="J820" s="174" t="s">
        <v>2385</v>
      </c>
      <c r="AF820" s="174" t="s">
        <v>2673</v>
      </c>
      <c r="AG820" s="174" t="s">
        <v>2674</v>
      </c>
      <c r="AH820" s="174" t="s">
        <v>2667</v>
      </c>
      <c r="AI820" s="174" t="s">
        <v>2668</v>
      </c>
      <c r="AJ820" s="176" t="s">
        <v>2675</v>
      </c>
    </row>
    <row r="821" spans="1:36" ht="315">
      <c r="A821" s="174" t="s">
        <v>433</v>
      </c>
      <c r="B821" s="174" t="s">
        <v>2464</v>
      </c>
      <c r="C821" s="174">
        <v>500553</v>
      </c>
      <c r="D821" s="174" t="s">
        <v>2465</v>
      </c>
      <c r="E821" s="174" t="s">
        <v>436</v>
      </c>
      <c r="F821" s="174" t="s">
        <v>436</v>
      </c>
      <c r="G821" s="174" t="s">
        <v>304</v>
      </c>
      <c r="H821" s="175">
        <v>45712.676388888889</v>
      </c>
      <c r="I821" s="174" t="s">
        <v>482</v>
      </c>
      <c r="J821" s="174" t="s">
        <v>2385</v>
      </c>
      <c r="K821" s="174" t="s">
        <v>2466</v>
      </c>
      <c r="AF821" s="174" t="s">
        <v>2673</v>
      </c>
      <c r="AG821" s="174" t="s">
        <v>2674</v>
      </c>
      <c r="AH821" s="174" t="s">
        <v>2667</v>
      </c>
      <c r="AI821" s="174" t="s">
        <v>2668</v>
      </c>
      <c r="AJ821" s="176" t="s">
        <v>2675</v>
      </c>
    </row>
    <row r="822" spans="1:36" ht="315">
      <c r="A822" s="174" t="s">
        <v>433</v>
      </c>
      <c r="B822" s="174" t="s">
        <v>2467</v>
      </c>
      <c r="C822" s="174">
        <v>500500</v>
      </c>
      <c r="D822" s="174" t="s">
        <v>2468</v>
      </c>
      <c r="E822" s="174" t="s">
        <v>474</v>
      </c>
      <c r="F822" s="174" t="s">
        <v>474</v>
      </c>
      <c r="G822" s="174" t="s">
        <v>304</v>
      </c>
      <c r="H822" s="175">
        <v>45711.932638888888</v>
      </c>
      <c r="I822" s="174" t="s">
        <v>453</v>
      </c>
      <c r="J822" s="174" t="s">
        <v>2362</v>
      </c>
      <c r="K822" s="174" t="s">
        <v>726</v>
      </c>
      <c r="L822" s="174" t="s">
        <v>2466</v>
      </c>
      <c r="AF822" s="174" t="s">
        <v>2673</v>
      </c>
      <c r="AG822" s="174" t="s">
        <v>2674</v>
      </c>
      <c r="AH822" s="174" t="s">
        <v>2667</v>
      </c>
      <c r="AI822" s="174" t="s">
        <v>2668</v>
      </c>
      <c r="AJ822" s="176" t="s">
        <v>2675</v>
      </c>
    </row>
    <row r="823" spans="1:36" ht="315">
      <c r="A823" s="174" t="s">
        <v>433</v>
      </c>
      <c r="B823" s="174" t="s">
        <v>2469</v>
      </c>
      <c r="C823" s="174">
        <v>500414</v>
      </c>
      <c r="D823" s="174" t="s">
        <v>2470</v>
      </c>
      <c r="E823" s="174" t="s">
        <v>559</v>
      </c>
      <c r="F823" s="174" t="s">
        <v>559</v>
      </c>
      <c r="G823" s="174" t="s">
        <v>304</v>
      </c>
      <c r="H823" s="175">
        <v>45709.629166666666</v>
      </c>
      <c r="I823" s="174" t="s">
        <v>453</v>
      </c>
      <c r="J823" s="174" t="s">
        <v>2453</v>
      </c>
      <c r="AF823" s="174" t="s">
        <v>2673</v>
      </c>
      <c r="AG823" s="174" t="s">
        <v>2674</v>
      </c>
      <c r="AH823" s="174" t="s">
        <v>2667</v>
      </c>
      <c r="AI823" s="174" t="s">
        <v>2668</v>
      </c>
      <c r="AJ823" s="176" t="s">
        <v>2675</v>
      </c>
    </row>
    <row r="824" spans="1:36" ht="315">
      <c r="A824" s="174" t="s">
        <v>433</v>
      </c>
      <c r="B824" s="174" t="s">
        <v>2471</v>
      </c>
      <c r="C824" s="174">
        <v>497306</v>
      </c>
      <c r="D824" s="174" t="s">
        <v>2329</v>
      </c>
      <c r="E824" s="174" t="s">
        <v>645</v>
      </c>
      <c r="F824" s="174" t="s">
        <v>645</v>
      </c>
      <c r="G824" s="174" t="s">
        <v>304</v>
      </c>
      <c r="H824" s="175">
        <v>45702.459027777775</v>
      </c>
      <c r="I824" s="174" t="s">
        <v>453</v>
      </c>
      <c r="J824" s="174" t="s">
        <v>2385</v>
      </c>
      <c r="AF824" s="174" t="s">
        <v>2673</v>
      </c>
      <c r="AG824" s="174" t="s">
        <v>2674</v>
      </c>
      <c r="AH824" s="174" t="s">
        <v>2667</v>
      </c>
      <c r="AI824" s="174" t="s">
        <v>2668</v>
      </c>
      <c r="AJ824" s="176" t="s">
        <v>2675</v>
      </c>
    </row>
    <row r="825" spans="1:36" ht="315">
      <c r="A825" s="174" t="s">
        <v>433</v>
      </c>
      <c r="B825" s="174" t="s">
        <v>2472</v>
      </c>
      <c r="C825" s="174">
        <v>496661</v>
      </c>
      <c r="D825" s="174" t="s">
        <v>2133</v>
      </c>
      <c r="E825" s="174" t="s">
        <v>474</v>
      </c>
      <c r="F825" s="174" t="s">
        <v>474</v>
      </c>
      <c r="G825" s="174" t="s">
        <v>304</v>
      </c>
      <c r="H825" s="175">
        <v>45701.925000000003</v>
      </c>
      <c r="I825" s="174" t="s">
        <v>453</v>
      </c>
      <c r="J825" s="174" t="s">
        <v>2385</v>
      </c>
      <c r="K825" s="174" t="s">
        <v>726</v>
      </c>
      <c r="L825" s="174" t="s">
        <v>2466</v>
      </c>
      <c r="AF825" s="174" t="s">
        <v>2673</v>
      </c>
      <c r="AG825" s="174" t="s">
        <v>2674</v>
      </c>
      <c r="AH825" s="174" t="s">
        <v>2667</v>
      </c>
      <c r="AI825" s="174" t="s">
        <v>2668</v>
      </c>
      <c r="AJ825" s="176" t="s">
        <v>2675</v>
      </c>
    </row>
    <row r="826" spans="1:36" ht="315">
      <c r="A826" s="174" t="s">
        <v>433</v>
      </c>
      <c r="B826" s="174" t="s">
        <v>2473</v>
      </c>
      <c r="C826" s="174">
        <v>496659</v>
      </c>
      <c r="D826" s="174" t="s">
        <v>2465</v>
      </c>
      <c r="E826" s="174" t="s">
        <v>436</v>
      </c>
      <c r="F826" s="174" t="s">
        <v>436</v>
      </c>
      <c r="G826" s="174" t="s">
        <v>304</v>
      </c>
      <c r="H826" s="175">
        <v>45701.830555555556</v>
      </c>
      <c r="I826" s="174" t="s">
        <v>482</v>
      </c>
      <c r="J826" s="174" t="s">
        <v>2385</v>
      </c>
      <c r="K826" s="174" t="s">
        <v>2466</v>
      </c>
      <c r="AF826" s="174" t="s">
        <v>2673</v>
      </c>
      <c r="AG826" s="174" t="s">
        <v>2674</v>
      </c>
      <c r="AH826" s="174" t="s">
        <v>2667</v>
      </c>
      <c r="AI826" s="174" t="s">
        <v>2668</v>
      </c>
      <c r="AJ826" s="176" t="s">
        <v>2675</v>
      </c>
    </row>
    <row r="827" spans="1:36" ht="315">
      <c r="A827" s="174" t="s">
        <v>433</v>
      </c>
      <c r="B827" s="174" t="s">
        <v>2474</v>
      </c>
      <c r="C827" s="174">
        <v>490483</v>
      </c>
      <c r="D827" s="174" t="s">
        <v>2475</v>
      </c>
      <c r="E827" s="174" t="s">
        <v>519</v>
      </c>
      <c r="F827" s="174" t="s">
        <v>519</v>
      </c>
      <c r="G827" s="174" t="s">
        <v>304</v>
      </c>
      <c r="H827" s="175">
        <v>45687.55972222222</v>
      </c>
      <c r="I827" s="174" t="s">
        <v>482</v>
      </c>
      <c r="J827" s="174" t="s">
        <v>2476</v>
      </c>
      <c r="K827" s="174" t="s">
        <v>2392</v>
      </c>
      <c r="AF827" s="174" t="s">
        <v>2673</v>
      </c>
      <c r="AG827" s="174" t="s">
        <v>2674</v>
      </c>
      <c r="AH827" s="174" t="s">
        <v>2667</v>
      </c>
      <c r="AI827" s="174" t="s">
        <v>2668</v>
      </c>
      <c r="AJ827" s="176" t="s">
        <v>2675</v>
      </c>
    </row>
    <row r="828" spans="1:36" ht="315">
      <c r="A828" s="174" t="s">
        <v>433</v>
      </c>
      <c r="B828" s="174" t="s">
        <v>2477</v>
      </c>
      <c r="C828" s="174">
        <v>489345</v>
      </c>
      <c r="D828" s="174" t="s">
        <v>2478</v>
      </c>
      <c r="E828" s="174" t="s">
        <v>481</v>
      </c>
      <c r="F828" s="174" t="s">
        <v>481</v>
      </c>
      <c r="G828" s="174" t="s">
        <v>304</v>
      </c>
      <c r="H828" s="175">
        <v>45685.630555555559</v>
      </c>
      <c r="I828" s="174" t="s">
        <v>453</v>
      </c>
      <c r="J828" s="174" t="s">
        <v>2476</v>
      </c>
      <c r="K828" s="174" t="s">
        <v>2479</v>
      </c>
      <c r="AF828" s="174" t="s">
        <v>2673</v>
      </c>
      <c r="AG828" s="174" t="s">
        <v>2674</v>
      </c>
      <c r="AH828" s="174" t="s">
        <v>2667</v>
      </c>
      <c r="AI828" s="174" t="s">
        <v>2668</v>
      </c>
      <c r="AJ828" s="176" t="s">
        <v>2675</v>
      </c>
    </row>
    <row r="829" spans="1:36" ht="315">
      <c r="A829" s="174" t="s">
        <v>433</v>
      </c>
      <c r="B829" s="174" t="s">
        <v>2480</v>
      </c>
      <c r="C829" s="174">
        <v>487596</v>
      </c>
      <c r="D829" s="174" t="s">
        <v>2343</v>
      </c>
      <c r="E829" s="174" t="s">
        <v>1857</v>
      </c>
      <c r="F829" s="174" t="s">
        <v>519</v>
      </c>
      <c r="G829" s="174" t="s">
        <v>301</v>
      </c>
      <c r="H829" s="175">
        <v>45681.43472222222</v>
      </c>
      <c r="I829" s="174" t="s">
        <v>482</v>
      </c>
      <c r="J829" s="174" t="s">
        <v>2476</v>
      </c>
      <c r="K829" s="174" t="s">
        <v>2481</v>
      </c>
      <c r="L829" s="174" t="s">
        <v>2372</v>
      </c>
      <c r="AF829" s="174" t="s">
        <v>2673</v>
      </c>
      <c r="AG829" s="174" t="s">
        <v>2674</v>
      </c>
      <c r="AH829" s="174" t="s">
        <v>2667</v>
      </c>
      <c r="AI829" s="174" t="s">
        <v>2668</v>
      </c>
      <c r="AJ829" s="176" t="s">
        <v>2675</v>
      </c>
    </row>
    <row r="830" spans="1:36" ht="315">
      <c r="A830" s="174" t="s">
        <v>433</v>
      </c>
      <c r="B830" s="174" t="s">
        <v>2482</v>
      </c>
      <c r="C830" s="174">
        <v>487303</v>
      </c>
      <c r="D830" s="174" t="s">
        <v>2308</v>
      </c>
      <c r="E830" s="174" t="s">
        <v>2483</v>
      </c>
      <c r="F830" s="174" t="s">
        <v>452</v>
      </c>
      <c r="G830" s="174" t="s">
        <v>300</v>
      </c>
      <c r="H830" s="175">
        <v>45680.496527777781</v>
      </c>
      <c r="I830" s="174" t="s">
        <v>453</v>
      </c>
      <c r="J830" s="174" t="s">
        <v>2476</v>
      </c>
      <c r="K830" s="174" t="s">
        <v>2479</v>
      </c>
      <c r="L830" s="174" t="s">
        <v>2484</v>
      </c>
      <c r="AF830" s="174" t="s">
        <v>2673</v>
      </c>
      <c r="AG830" s="174" t="s">
        <v>2674</v>
      </c>
      <c r="AH830" s="174" t="s">
        <v>2667</v>
      </c>
      <c r="AI830" s="174" t="s">
        <v>2668</v>
      </c>
      <c r="AJ830" s="176" t="s">
        <v>2675</v>
      </c>
    </row>
    <row r="831" spans="1:36" ht="315">
      <c r="A831" s="174" t="s">
        <v>433</v>
      </c>
      <c r="B831" s="174" t="s">
        <v>2485</v>
      </c>
      <c r="C831" s="174">
        <v>486805</v>
      </c>
      <c r="D831" s="174" t="s">
        <v>2486</v>
      </c>
      <c r="E831" s="174" t="s">
        <v>1857</v>
      </c>
      <c r="F831" s="174" t="s">
        <v>559</v>
      </c>
      <c r="G831" s="174" t="s">
        <v>301</v>
      </c>
      <c r="H831" s="175">
        <v>45679.493055555555</v>
      </c>
      <c r="I831" s="174" t="s">
        <v>482</v>
      </c>
      <c r="J831" s="174" t="s">
        <v>2476</v>
      </c>
      <c r="K831" s="174" t="s">
        <v>2372</v>
      </c>
      <c r="L831" s="174" t="s">
        <v>2484</v>
      </c>
      <c r="AF831" s="174" t="s">
        <v>2673</v>
      </c>
      <c r="AG831" s="174" t="s">
        <v>2674</v>
      </c>
      <c r="AH831" s="174" t="s">
        <v>2667</v>
      </c>
      <c r="AI831" s="174" t="s">
        <v>2668</v>
      </c>
      <c r="AJ831" s="176" t="s">
        <v>2675</v>
      </c>
    </row>
    <row r="832" spans="1:36" ht="315">
      <c r="A832" s="174" t="s">
        <v>433</v>
      </c>
      <c r="B832" s="174" t="s">
        <v>2487</v>
      </c>
      <c r="C832" s="174">
        <v>484859</v>
      </c>
      <c r="D832" s="174" t="s">
        <v>2488</v>
      </c>
      <c r="E832" s="174" t="s">
        <v>559</v>
      </c>
      <c r="F832" s="174" t="s">
        <v>559</v>
      </c>
      <c r="G832" s="174" t="s">
        <v>304</v>
      </c>
      <c r="H832" s="175">
        <v>45674.723611111112</v>
      </c>
      <c r="I832" s="174" t="s">
        <v>453</v>
      </c>
      <c r="J832" s="174" t="s">
        <v>2453</v>
      </c>
      <c r="AF832" s="174" t="s">
        <v>2673</v>
      </c>
      <c r="AG832" s="174" t="s">
        <v>2674</v>
      </c>
      <c r="AH832" s="174" t="s">
        <v>2667</v>
      </c>
      <c r="AI832" s="174" t="s">
        <v>2668</v>
      </c>
      <c r="AJ832" s="176" t="s">
        <v>2675</v>
      </c>
    </row>
    <row r="833" spans="1:36" ht="315">
      <c r="A833" s="174" t="s">
        <v>433</v>
      </c>
      <c r="B833" s="174" t="s">
        <v>2489</v>
      </c>
      <c r="C833" s="174">
        <v>483235</v>
      </c>
      <c r="D833" s="174" t="s">
        <v>2490</v>
      </c>
      <c r="E833" s="174" t="s">
        <v>645</v>
      </c>
      <c r="F833" s="174" t="s">
        <v>645</v>
      </c>
      <c r="G833" s="174" t="s">
        <v>304</v>
      </c>
      <c r="H833" s="175">
        <v>45671.481944444444</v>
      </c>
      <c r="I833" s="174" t="s">
        <v>482</v>
      </c>
      <c r="J833" s="174" t="s">
        <v>2385</v>
      </c>
      <c r="K833" s="174" t="s">
        <v>2466</v>
      </c>
      <c r="AF833" s="174" t="s">
        <v>2673</v>
      </c>
      <c r="AG833" s="174" t="s">
        <v>2674</v>
      </c>
      <c r="AH833" s="174" t="s">
        <v>2667</v>
      </c>
      <c r="AI833" s="174" t="s">
        <v>2668</v>
      </c>
      <c r="AJ833" s="176" t="s">
        <v>2675</v>
      </c>
    </row>
    <row r="834" spans="1:36" ht="315">
      <c r="A834" s="174" t="s">
        <v>433</v>
      </c>
      <c r="B834" s="174" t="s">
        <v>2491</v>
      </c>
      <c r="C834" s="174">
        <v>475045</v>
      </c>
      <c r="D834" s="174" t="s">
        <v>2492</v>
      </c>
      <c r="E834" s="174" t="s">
        <v>481</v>
      </c>
      <c r="F834" s="174" t="s">
        <v>481</v>
      </c>
      <c r="G834" s="174" t="s">
        <v>304</v>
      </c>
      <c r="H834" s="175">
        <v>45642.698611111111</v>
      </c>
      <c r="I834" s="174" t="s">
        <v>482</v>
      </c>
      <c r="J834" s="174" t="s">
        <v>2476</v>
      </c>
      <c r="K834" s="174" t="s">
        <v>440</v>
      </c>
      <c r="AF834" s="174" t="s">
        <v>2673</v>
      </c>
      <c r="AG834" s="174" t="s">
        <v>2674</v>
      </c>
      <c r="AH834" s="174" t="s">
        <v>2667</v>
      </c>
      <c r="AI834" s="174" t="s">
        <v>2668</v>
      </c>
      <c r="AJ834" s="176" t="s">
        <v>2675</v>
      </c>
    </row>
    <row r="835" spans="1:36" ht="315">
      <c r="A835" s="174" t="s">
        <v>433</v>
      </c>
      <c r="B835" s="174" t="s">
        <v>2493</v>
      </c>
      <c r="C835" s="174">
        <v>475032</v>
      </c>
      <c r="D835" s="174" t="s">
        <v>2494</v>
      </c>
      <c r="E835" s="174" t="s">
        <v>496</v>
      </c>
      <c r="F835" s="174" t="s">
        <v>496</v>
      </c>
      <c r="G835" s="174" t="s">
        <v>304</v>
      </c>
      <c r="H835" s="175">
        <v>45642.635416666664</v>
      </c>
      <c r="I835" s="174" t="s">
        <v>437</v>
      </c>
      <c r="J835" s="174" t="s">
        <v>2476</v>
      </c>
      <c r="AF835" s="174" t="s">
        <v>2673</v>
      </c>
      <c r="AG835" s="174" t="s">
        <v>2674</v>
      </c>
      <c r="AH835" s="174" t="s">
        <v>2667</v>
      </c>
      <c r="AI835" s="174" t="s">
        <v>2668</v>
      </c>
      <c r="AJ835" s="176" t="s">
        <v>2675</v>
      </c>
    </row>
    <row r="836" spans="1:36" ht="315">
      <c r="A836" s="174" t="s">
        <v>433</v>
      </c>
      <c r="B836" s="174" t="s">
        <v>2495</v>
      </c>
      <c r="C836" s="174">
        <v>470126</v>
      </c>
      <c r="D836" s="174" t="s">
        <v>2496</v>
      </c>
      <c r="E836" s="174" t="s">
        <v>496</v>
      </c>
      <c r="F836" s="174" t="s">
        <v>496</v>
      </c>
      <c r="G836" s="174" t="s">
        <v>304</v>
      </c>
      <c r="H836" s="175">
        <v>45637.67291666667</v>
      </c>
      <c r="I836" s="174" t="s">
        <v>482</v>
      </c>
      <c r="J836" s="174" t="s">
        <v>2476</v>
      </c>
      <c r="K836" s="174" t="s">
        <v>440</v>
      </c>
      <c r="AF836" s="174" t="s">
        <v>2673</v>
      </c>
      <c r="AG836" s="174" t="s">
        <v>2674</v>
      </c>
      <c r="AH836" s="174" t="s">
        <v>2667</v>
      </c>
      <c r="AI836" s="174" t="s">
        <v>2668</v>
      </c>
      <c r="AJ836" s="176" t="s">
        <v>2675</v>
      </c>
    </row>
    <row r="837" spans="1:36" ht="315">
      <c r="A837" s="174" t="s">
        <v>433</v>
      </c>
      <c r="B837" s="174" t="s">
        <v>2497</v>
      </c>
      <c r="C837" s="174">
        <v>462056</v>
      </c>
      <c r="D837" s="174" t="s">
        <v>2498</v>
      </c>
      <c r="E837" s="174" t="s">
        <v>436</v>
      </c>
      <c r="F837" s="174" t="s">
        <v>436</v>
      </c>
      <c r="G837" s="174" t="s">
        <v>304</v>
      </c>
      <c r="H837" s="175">
        <v>45619.6</v>
      </c>
      <c r="I837" s="174" t="s">
        <v>482</v>
      </c>
      <c r="J837" s="174" t="s">
        <v>2476</v>
      </c>
      <c r="K837" s="174" t="s">
        <v>2479</v>
      </c>
      <c r="L837" s="174" t="s">
        <v>756</v>
      </c>
      <c r="AF837" s="174" t="s">
        <v>2673</v>
      </c>
      <c r="AG837" s="174" t="s">
        <v>2674</v>
      </c>
      <c r="AH837" s="174" t="s">
        <v>2667</v>
      </c>
      <c r="AI837" s="174" t="s">
        <v>2668</v>
      </c>
      <c r="AJ837" s="176" t="s">
        <v>2675</v>
      </c>
    </row>
    <row r="838" spans="1:36" ht="315">
      <c r="A838" s="174" t="s">
        <v>433</v>
      </c>
      <c r="B838" s="174" t="s">
        <v>2499</v>
      </c>
      <c r="C838" s="174">
        <v>462001</v>
      </c>
      <c r="D838" s="174" t="s">
        <v>2500</v>
      </c>
      <c r="E838" s="174" t="s">
        <v>436</v>
      </c>
      <c r="F838" s="174" t="s">
        <v>436</v>
      </c>
      <c r="G838" s="174" t="s">
        <v>304</v>
      </c>
      <c r="H838" s="175">
        <v>45618.569444444445</v>
      </c>
      <c r="I838" s="174" t="s">
        <v>482</v>
      </c>
      <c r="J838" s="174" t="s">
        <v>2476</v>
      </c>
      <c r="K838" s="174" t="s">
        <v>2501</v>
      </c>
      <c r="L838" s="174" t="s">
        <v>756</v>
      </c>
      <c r="M838" s="174" t="s">
        <v>2484</v>
      </c>
      <c r="AF838" s="174" t="s">
        <v>2673</v>
      </c>
      <c r="AG838" s="174" t="s">
        <v>2674</v>
      </c>
      <c r="AH838" s="174" t="s">
        <v>2667</v>
      </c>
      <c r="AI838" s="174" t="s">
        <v>2668</v>
      </c>
      <c r="AJ838" s="176" t="s">
        <v>2675</v>
      </c>
    </row>
    <row r="839" spans="1:36" ht="315">
      <c r="A839" s="174" t="s">
        <v>433</v>
      </c>
      <c r="B839" s="174" t="s">
        <v>2502</v>
      </c>
      <c r="C839" s="174">
        <v>460198</v>
      </c>
      <c r="D839" s="174" t="s">
        <v>2503</v>
      </c>
      <c r="E839" s="174" t="s">
        <v>559</v>
      </c>
      <c r="F839" s="174" t="s">
        <v>559</v>
      </c>
      <c r="G839" s="174" t="s">
        <v>304</v>
      </c>
      <c r="H839" s="175">
        <v>45614.539583333331</v>
      </c>
      <c r="I839" s="174" t="s">
        <v>437</v>
      </c>
      <c r="J839" s="174" t="s">
        <v>2476</v>
      </c>
      <c r="AF839" s="174" t="s">
        <v>2673</v>
      </c>
      <c r="AG839" s="174" t="s">
        <v>2674</v>
      </c>
      <c r="AH839" s="174" t="s">
        <v>2667</v>
      </c>
      <c r="AI839" s="174" t="s">
        <v>2668</v>
      </c>
      <c r="AJ839" s="176" t="s">
        <v>2675</v>
      </c>
    </row>
    <row r="840" spans="1:36" ht="315">
      <c r="A840" s="174" t="s">
        <v>433</v>
      </c>
      <c r="B840" s="174" t="s">
        <v>2504</v>
      </c>
      <c r="C840" s="174">
        <v>460343</v>
      </c>
      <c r="D840" s="174" t="s">
        <v>2505</v>
      </c>
      <c r="E840" s="174" t="s">
        <v>508</v>
      </c>
      <c r="F840" s="174" t="s">
        <v>508</v>
      </c>
      <c r="G840" s="174" t="s">
        <v>304</v>
      </c>
      <c r="H840" s="175">
        <v>45614.522222222222</v>
      </c>
      <c r="I840" s="174" t="s">
        <v>453</v>
      </c>
      <c r="J840" s="174" t="s">
        <v>2476</v>
      </c>
      <c r="K840" s="174" t="s">
        <v>2484</v>
      </c>
      <c r="AF840" s="174" t="s">
        <v>2673</v>
      </c>
      <c r="AG840" s="174" t="s">
        <v>2674</v>
      </c>
      <c r="AH840" s="174" t="s">
        <v>2667</v>
      </c>
      <c r="AI840" s="174" t="s">
        <v>2668</v>
      </c>
      <c r="AJ840" s="176" t="s">
        <v>2675</v>
      </c>
    </row>
    <row r="841" spans="1:36" ht="315">
      <c r="A841" s="174" t="s">
        <v>433</v>
      </c>
      <c r="B841" s="174" t="s">
        <v>2506</v>
      </c>
      <c r="C841" s="174">
        <v>459806</v>
      </c>
      <c r="D841" s="174" t="s">
        <v>2507</v>
      </c>
      <c r="E841" s="174" t="s">
        <v>503</v>
      </c>
      <c r="F841" s="174" t="s">
        <v>503</v>
      </c>
      <c r="G841" s="174" t="s">
        <v>304</v>
      </c>
      <c r="H841" s="175">
        <v>45611.60833333333</v>
      </c>
      <c r="I841" s="174" t="s">
        <v>482</v>
      </c>
      <c r="J841" s="174" t="s">
        <v>2476</v>
      </c>
      <c r="K841" s="174" t="s">
        <v>1221</v>
      </c>
      <c r="L841" s="174" t="s">
        <v>1222</v>
      </c>
      <c r="M841" s="174" t="s">
        <v>2479</v>
      </c>
      <c r="N841" s="174" t="s">
        <v>2484</v>
      </c>
      <c r="AF841" s="174" t="s">
        <v>2673</v>
      </c>
      <c r="AG841" s="174" t="s">
        <v>2674</v>
      </c>
      <c r="AH841" s="174" t="s">
        <v>2667</v>
      </c>
      <c r="AI841" s="174" t="s">
        <v>2668</v>
      </c>
      <c r="AJ841" s="176" t="s">
        <v>2675</v>
      </c>
    </row>
    <row r="842" spans="1:36" ht="315">
      <c r="A842" s="174" t="s">
        <v>433</v>
      </c>
      <c r="B842" s="174" t="s">
        <v>2508</v>
      </c>
      <c r="C842" s="174">
        <v>458819</v>
      </c>
      <c r="D842" s="174" t="s">
        <v>2509</v>
      </c>
      <c r="E842" s="174" t="s">
        <v>508</v>
      </c>
      <c r="F842" s="174" t="s">
        <v>508</v>
      </c>
      <c r="G842" s="174" t="s">
        <v>304</v>
      </c>
      <c r="H842" s="175">
        <v>45609.518055555556</v>
      </c>
      <c r="I842" s="174" t="s">
        <v>453</v>
      </c>
      <c r="J842" s="174" t="s">
        <v>2385</v>
      </c>
      <c r="AF842" s="174" t="s">
        <v>2673</v>
      </c>
      <c r="AG842" s="174" t="s">
        <v>2674</v>
      </c>
      <c r="AH842" s="174" t="s">
        <v>2667</v>
      </c>
      <c r="AI842" s="174" t="s">
        <v>2668</v>
      </c>
      <c r="AJ842" s="176" t="s">
        <v>2675</v>
      </c>
    </row>
    <row r="843" spans="1:36" ht="315">
      <c r="A843" s="174" t="s">
        <v>433</v>
      </c>
      <c r="B843" s="174" t="s">
        <v>2510</v>
      </c>
      <c r="C843" s="174">
        <v>458382</v>
      </c>
      <c r="D843" s="174" t="s">
        <v>2511</v>
      </c>
      <c r="E843" s="174" t="s">
        <v>1857</v>
      </c>
      <c r="F843" s="174" t="s">
        <v>481</v>
      </c>
      <c r="G843" s="174" t="s">
        <v>302</v>
      </c>
      <c r="H843" s="175">
        <v>45608.693055555559</v>
      </c>
      <c r="I843" s="174" t="s">
        <v>453</v>
      </c>
      <c r="J843" s="174" t="s">
        <v>2476</v>
      </c>
      <c r="K843" s="174" t="s">
        <v>650</v>
      </c>
      <c r="L843" s="174" t="s">
        <v>2372</v>
      </c>
      <c r="M843" s="174" t="s">
        <v>2484</v>
      </c>
      <c r="AF843" s="174" t="s">
        <v>2673</v>
      </c>
      <c r="AG843" s="174" t="s">
        <v>2674</v>
      </c>
      <c r="AH843" s="174" t="s">
        <v>2667</v>
      </c>
      <c r="AI843" s="174" t="s">
        <v>2668</v>
      </c>
      <c r="AJ843" s="176" t="s">
        <v>2675</v>
      </c>
    </row>
    <row r="844" spans="1:36" ht="315">
      <c r="A844" s="174" t="s">
        <v>433</v>
      </c>
      <c r="B844" s="174" t="s">
        <v>2512</v>
      </c>
      <c r="C844" s="174">
        <v>451220</v>
      </c>
      <c r="D844" s="174" t="s">
        <v>2513</v>
      </c>
      <c r="E844" s="174" t="s">
        <v>559</v>
      </c>
      <c r="F844" s="174" t="s">
        <v>559</v>
      </c>
      <c r="G844" s="174" t="s">
        <v>304</v>
      </c>
      <c r="H844" s="175">
        <v>45586.647916666669</v>
      </c>
      <c r="I844" s="174" t="s">
        <v>491</v>
      </c>
      <c r="J844" s="174" t="s">
        <v>2385</v>
      </c>
      <c r="K844" s="174" t="s">
        <v>440</v>
      </c>
      <c r="L844" s="174" t="s">
        <v>2382</v>
      </c>
      <c r="AF844" s="174" t="s">
        <v>2673</v>
      </c>
      <c r="AG844" s="174" t="s">
        <v>2674</v>
      </c>
      <c r="AH844" s="174" t="s">
        <v>2667</v>
      </c>
      <c r="AI844" s="174" t="s">
        <v>2668</v>
      </c>
      <c r="AJ844" s="176" t="s">
        <v>2675</v>
      </c>
    </row>
    <row r="845" spans="1:36" ht="315">
      <c r="A845" s="174" t="s">
        <v>433</v>
      </c>
      <c r="B845" s="174" t="s">
        <v>2514</v>
      </c>
      <c r="C845" s="174">
        <v>450720</v>
      </c>
      <c r="D845" s="174" t="s">
        <v>2515</v>
      </c>
      <c r="E845" s="174" t="s">
        <v>474</v>
      </c>
      <c r="F845" s="174" t="s">
        <v>474</v>
      </c>
      <c r="G845" s="174" t="s">
        <v>304</v>
      </c>
      <c r="H845" s="175">
        <v>45584.720138888886</v>
      </c>
      <c r="I845" s="174" t="s">
        <v>482</v>
      </c>
      <c r="J845" s="174" t="s">
        <v>2476</v>
      </c>
      <c r="AF845" s="174" t="s">
        <v>2673</v>
      </c>
      <c r="AG845" s="174" t="s">
        <v>2674</v>
      </c>
      <c r="AH845" s="174" t="s">
        <v>2667</v>
      </c>
      <c r="AI845" s="174" t="s">
        <v>2668</v>
      </c>
      <c r="AJ845" s="176" t="s">
        <v>2675</v>
      </c>
    </row>
    <row r="846" spans="1:36" ht="315">
      <c r="A846" s="174" t="s">
        <v>433</v>
      </c>
      <c r="B846" s="174" t="s">
        <v>2516</v>
      </c>
      <c r="C846" s="174">
        <v>450712</v>
      </c>
      <c r="D846" s="174" t="s">
        <v>2517</v>
      </c>
      <c r="E846" s="174" t="s">
        <v>474</v>
      </c>
      <c r="F846" s="174" t="s">
        <v>474</v>
      </c>
      <c r="G846" s="174" t="s">
        <v>304</v>
      </c>
      <c r="H846" s="175">
        <v>45584.575694444444</v>
      </c>
      <c r="I846" s="174" t="s">
        <v>482</v>
      </c>
      <c r="J846" s="174" t="s">
        <v>2476</v>
      </c>
      <c r="AF846" s="174" t="s">
        <v>2673</v>
      </c>
      <c r="AG846" s="174" t="s">
        <v>2674</v>
      </c>
      <c r="AH846" s="174" t="s">
        <v>2667</v>
      </c>
      <c r="AI846" s="174" t="s">
        <v>2668</v>
      </c>
      <c r="AJ846" s="176" t="s">
        <v>2675</v>
      </c>
    </row>
    <row r="847" spans="1:36" ht="315">
      <c r="A847" s="174" t="s">
        <v>433</v>
      </c>
      <c r="B847" s="174" t="s">
        <v>2518</v>
      </c>
      <c r="C847" s="174">
        <v>450802</v>
      </c>
      <c r="D847" s="174" t="s">
        <v>2519</v>
      </c>
      <c r="E847" s="174" t="s">
        <v>1857</v>
      </c>
      <c r="F847" s="174" t="s">
        <v>559</v>
      </c>
      <c r="G847" s="174" t="s">
        <v>301</v>
      </c>
      <c r="H847" s="175">
        <v>45584.517361111109</v>
      </c>
      <c r="I847" s="174" t="s">
        <v>453</v>
      </c>
      <c r="J847" s="174" t="s">
        <v>2476</v>
      </c>
      <c r="K847" s="174" t="s">
        <v>2372</v>
      </c>
      <c r="AF847" s="174" t="s">
        <v>2673</v>
      </c>
      <c r="AG847" s="174" t="s">
        <v>2674</v>
      </c>
      <c r="AH847" s="174" t="s">
        <v>2667</v>
      </c>
      <c r="AI847" s="174" t="s">
        <v>2668</v>
      </c>
      <c r="AJ847" s="176" t="s">
        <v>2675</v>
      </c>
    </row>
    <row r="848" spans="1:36" ht="315">
      <c r="A848" s="174" t="s">
        <v>433</v>
      </c>
      <c r="B848" s="174" t="s">
        <v>2520</v>
      </c>
      <c r="C848" s="174">
        <v>450801</v>
      </c>
      <c r="D848" s="174" t="s">
        <v>2521</v>
      </c>
      <c r="E848" s="174" t="s">
        <v>559</v>
      </c>
      <c r="F848" s="174" t="s">
        <v>559</v>
      </c>
      <c r="G848" s="174" t="s">
        <v>304</v>
      </c>
      <c r="H848" s="175">
        <v>45584.503472222219</v>
      </c>
      <c r="I848" s="174" t="s">
        <v>482</v>
      </c>
      <c r="J848" s="174" t="s">
        <v>2476</v>
      </c>
      <c r="AF848" s="174" t="s">
        <v>2673</v>
      </c>
      <c r="AG848" s="174" t="s">
        <v>2674</v>
      </c>
      <c r="AH848" s="174" t="s">
        <v>2667</v>
      </c>
      <c r="AI848" s="174" t="s">
        <v>2668</v>
      </c>
      <c r="AJ848" s="176" t="s">
        <v>2675</v>
      </c>
    </row>
    <row r="849" spans="1:36" ht="315">
      <c r="A849" s="174" t="s">
        <v>433</v>
      </c>
      <c r="B849" s="174" t="s">
        <v>2522</v>
      </c>
      <c r="C849" s="174">
        <v>446926</v>
      </c>
      <c r="D849" s="174" t="s">
        <v>2523</v>
      </c>
      <c r="E849" s="174" t="s">
        <v>645</v>
      </c>
      <c r="F849" s="174" t="s">
        <v>645</v>
      </c>
      <c r="G849" s="174" t="s">
        <v>304</v>
      </c>
      <c r="H849" s="175">
        <v>45579.671527777777</v>
      </c>
      <c r="I849" s="174" t="s">
        <v>453</v>
      </c>
      <c r="J849" s="174" t="s">
        <v>2385</v>
      </c>
      <c r="K849" s="174" t="s">
        <v>440</v>
      </c>
      <c r="AF849" s="174" t="s">
        <v>2673</v>
      </c>
      <c r="AG849" s="174" t="s">
        <v>2674</v>
      </c>
      <c r="AH849" s="174" t="s">
        <v>2667</v>
      </c>
      <c r="AI849" s="174" t="s">
        <v>2668</v>
      </c>
      <c r="AJ849" s="176" t="s">
        <v>2675</v>
      </c>
    </row>
    <row r="850" spans="1:36" ht="315">
      <c r="A850" s="174" t="s">
        <v>433</v>
      </c>
      <c r="B850" s="174" t="s">
        <v>2524</v>
      </c>
      <c r="C850" s="174">
        <v>446925</v>
      </c>
      <c r="D850" s="174" t="s">
        <v>2525</v>
      </c>
      <c r="E850" s="174" t="s">
        <v>508</v>
      </c>
      <c r="F850" s="174" t="s">
        <v>508</v>
      </c>
      <c r="G850" s="174" t="s">
        <v>304</v>
      </c>
      <c r="H850" s="175">
        <v>45579.665277777778</v>
      </c>
      <c r="I850" s="174" t="s">
        <v>482</v>
      </c>
      <c r="J850" s="174" t="s">
        <v>2385</v>
      </c>
      <c r="K850" s="174" t="s">
        <v>726</v>
      </c>
      <c r="AF850" s="174" t="s">
        <v>2673</v>
      </c>
      <c r="AG850" s="174" t="s">
        <v>2674</v>
      </c>
      <c r="AH850" s="174" t="s">
        <v>2667</v>
      </c>
      <c r="AI850" s="174" t="s">
        <v>2668</v>
      </c>
      <c r="AJ850" s="176" t="s">
        <v>2675</v>
      </c>
    </row>
    <row r="851" spans="1:36" ht="315">
      <c r="A851" s="174" t="s">
        <v>433</v>
      </c>
      <c r="B851" s="174" t="s">
        <v>2526</v>
      </c>
      <c r="C851" s="174">
        <v>444877</v>
      </c>
      <c r="D851" s="174" t="s">
        <v>2527</v>
      </c>
      <c r="E851" s="174" t="s">
        <v>525</v>
      </c>
      <c r="F851" s="174" t="s">
        <v>525</v>
      </c>
      <c r="G851" s="174" t="s">
        <v>304</v>
      </c>
      <c r="H851" s="175">
        <v>45574.54791666667</v>
      </c>
      <c r="I851" s="174" t="s">
        <v>491</v>
      </c>
      <c r="J851" s="174" t="s">
        <v>2385</v>
      </c>
      <c r="K851" s="174" t="s">
        <v>2363</v>
      </c>
      <c r="AF851" s="174" t="s">
        <v>2673</v>
      </c>
      <c r="AG851" s="174" t="s">
        <v>2674</v>
      </c>
      <c r="AH851" s="174" t="s">
        <v>2667</v>
      </c>
      <c r="AI851" s="174" t="s">
        <v>2668</v>
      </c>
      <c r="AJ851" s="176" t="s">
        <v>2675</v>
      </c>
    </row>
    <row r="852" spans="1:36" ht="315">
      <c r="A852" s="174" t="s">
        <v>433</v>
      </c>
      <c r="B852" s="174" t="s">
        <v>2528</v>
      </c>
      <c r="C852" s="174">
        <v>444876</v>
      </c>
      <c r="D852" s="174" t="s">
        <v>2527</v>
      </c>
      <c r="E852" s="174" t="s">
        <v>525</v>
      </c>
      <c r="F852" s="174" t="s">
        <v>525</v>
      </c>
      <c r="G852" s="174" t="s">
        <v>304</v>
      </c>
      <c r="H852" s="175">
        <v>45574.547222222223</v>
      </c>
      <c r="I852" s="174" t="s">
        <v>491</v>
      </c>
      <c r="J852" s="174" t="s">
        <v>2385</v>
      </c>
      <c r="K852" s="174" t="s">
        <v>2363</v>
      </c>
      <c r="AF852" s="174" t="s">
        <v>2673</v>
      </c>
      <c r="AG852" s="174" t="s">
        <v>2674</v>
      </c>
      <c r="AH852" s="174" t="s">
        <v>2667</v>
      </c>
      <c r="AI852" s="174" t="s">
        <v>2668</v>
      </c>
      <c r="AJ852" s="176" t="s">
        <v>2675</v>
      </c>
    </row>
    <row r="853" spans="1:36" ht="315">
      <c r="A853" s="174" t="s">
        <v>433</v>
      </c>
      <c r="B853" s="174" t="s">
        <v>2529</v>
      </c>
      <c r="C853" s="174">
        <v>444875</v>
      </c>
      <c r="D853" s="174" t="s">
        <v>2527</v>
      </c>
      <c r="E853" s="174" t="s">
        <v>525</v>
      </c>
      <c r="F853" s="174" t="s">
        <v>525</v>
      </c>
      <c r="G853" s="174" t="s">
        <v>304</v>
      </c>
      <c r="H853" s="175">
        <v>45574.547222222223</v>
      </c>
      <c r="I853" s="174" t="s">
        <v>491</v>
      </c>
      <c r="J853" s="174" t="s">
        <v>2385</v>
      </c>
      <c r="K853" s="174" t="s">
        <v>2363</v>
      </c>
      <c r="AF853" s="174" t="s">
        <v>2673</v>
      </c>
      <c r="AG853" s="174" t="s">
        <v>2674</v>
      </c>
      <c r="AH853" s="174" t="s">
        <v>2667</v>
      </c>
      <c r="AI853" s="174" t="s">
        <v>2668</v>
      </c>
      <c r="AJ853" s="176" t="s">
        <v>2675</v>
      </c>
    </row>
    <row r="854" spans="1:36" ht="315">
      <c r="A854" s="174" t="s">
        <v>433</v>
      </c>
      <c r="B854" s="174" t="s">
        <v>2530</v>
      </c>
      <c r="C854" s="174">
        <v>444872</v>
      </c>
      <c r="D854" s="174" t="s">
        <v>2527</v>
      </c>
      <c r="E854" s="174" t="s">
        <v>525</v>
      </c>
      <c r="F854" s="174" t="s">
        <v>525</v>
      </c>
      <c r="G854" s="174" t="s">
        <v>304</v>
      </c>
      <c r="H854" s="175">
        <v>45574.547222222223</v>
      </c>
      <c r="I854" s="174" t="s">
        <v>491</v>
      </c>
      <c r="J854" s="174" t="s">
        <v>2385</v>
      </c>
      <c r="K854" s="174" t="s">
        <v>2363</v>
      </c>
      <c r="AF854" s="174" t="s">
        <v>2673</v>
      </c>
      <c r="AG854" s="174" t="s">
        <v>2674</v>
      </c>
      <c r="AH854" s="174" t="s">
        <v>2667</v>
      </c>
      <c r="AI854" s="174" t="s">
        <v>2668</v>
      </c>
      <c r="AJ854" s="176" t="s">
        <v>2675</v>
      </c>
    </row>
    <row r="855" spans="1:36" ht="315">
      <c r="A855" s="174" t="s">
        <v>433</v>
      </c>
      <c r="B855" s="174" t="s">
        <v>2531</v>
      </c>
      <c r="C855" s="174">
        <v>439644</v>
      </c>
      <c r="D855" s="174" t="s">
        <v>2532</v>
      </c>
      <c r="E855" s="174" t="s">
        <v>549</v>
      </c>
      <c r="F855" s="174" t="s">
        <v>549</v>
      </c>
      <c r="G855" s="174" t="s">
        <v>304</v>
      </c>
      <c r="H855" s="175">
        <v>45561.480555555558</v>
      </c>
      <c r="I855" s="174" t="s">
        <v>453</v>
      </c>
      <c r="J855" s="174" t="s">
        <v>2476</v>
      </c>
      <c r="AF855" s="174" t="s">
        <v>2673</v>
      </c>
      <c r="AG855" s="174" t="s">
        <v>2674</v>
      </c>
      <c r="AH855" s="174" t="s">
        <v>2667</v>
      </c>
      <c r="AI855" s="174" t="s">
        <v>2668</v>
      </c>
      <c r="AJ855" s="176" t="s">
        <v>2675</v>
      </c>
    </row>
    <row r="856" spans="1:36" ht="315">
      <c r="A856" s="174" t="s">
        <v>433</v>
      </c>
      <c r="B856" s="174" t="s">
        <v>2533</v>
      </c>
      <c r="C856" s="174">
        <v>438855</v>
      </c>
      <c r="D856" s="174" t="s">
        <v>2534</v>
      </c>
      <c r="E856" s="174" t="s">
        <v>496</v>
      </c>
      <c r="F856" s="174" t="s">
        <v>496</v>
      </c>
      <c r="G856" s="174" t="s">
        <v>304</v>
      </c>
      <c r="H856" s="175">
        <v>45559.618750000001</v>
      </c>
      <c r="I856" s="174" t="s">
        <v>453</v>
      </c>
      <c r="J856" s="174" t="s">
        <v>2476</v>
      </c>
      <c r="K856" s="174" t="s">
        <v>2484</v>
      </c>
      <c r="L856" s="174" t="s">
        <v>2382</v>
      </c>
      <c r="AF856" s="174" t="s">
        <v>2673</v>
      </c>
      <c r="AG856" s="174" t="s">
        <v>2674</v>
      </c>
      <c r="AH856" s="174" t="s">
        <v>2667</v>
      </c>
      <c r="AI856" s="174" t="s">
        <v>2668</v>
      </c>
      <c r="AJ856" s="176" t="s">
        <v>2675</v>
      </c>
    </row>
    <row r="857" spans="1:36" ht="315">
      <c r="A857" s="174" t="s">
        <v>433</v>
      </c>
      <c r="B857" s="174" t="s">
        <v>2535</v>
      </c>
      <c r="C857" s="174">
        <v>438523</v>
      </c>
      <c r="D857" s="174" t="s">
        <v>2536</v>
      </c>
      <c r="E857" s="174" t="s">
        <v>481</v>
      </c>
      <c r="F857" s="174" t="s">
        <v>481</v>
      </c>
      <c r="G857" s="174" t="s">
        <v>304</v>
      </c>
      <c r="H857" s="175">
        <v>45558.6</v>
      </c>
      <c r="I857" s="174" t="s">
        <v>482</v>
      </c>
      <c r="J857" s="174" t="s">
        <v>2476</v>
      </c>
      <c r="AF857" s="174" t="s">
        <v>2673</v>
      </c>
      <c r="AG857" s="174" t="s">
        <v>2674</v>
      </c>
      <c r="AH857" s="174" t="s">
        <v>2667</v>
      </c>
      <c r="AI857" s="174" t="s">
        <v>2668</v>
      </c>
      <c r="AJ857" s="176" t="s">
        <v>2675</v>
      </c>
    </row>
    <row r="858" spans="1:36" ht="315">
      <c r="A858" s="174" t="s">
        <v>433</v>
      </c>
      <c r="B858" s="174" t="s">
        <v>2537</v>
      </c>
      <c r="C858" s="174">
        <v>435310</v>
      </c>
      <c r="D858" s="174" t="s">
        <v>2450</v>
      </c>
      <c r="E858" s="174" t="s">
        <v>2538</v>
      </c>
      <c r="F858" s="174" t="s">
        <v>503</v>
      </c>
      <c r="G858" s="174" t="s">
        <v>301</v>
      </c>
      <c r="H858" s="175">
        <v>45546.675000000003</v>
      </c>
      <c r="I858" s="174" t="s">
        <v>437</v>
      </c>
      <c r="J858" s="174" t="s">
        <v>2385</v>
      </c>
      <c r="K858" s="174" t="s">
        <v>2539</v>
      </c>
      <c r="L858" s="174" t="s">
        <v>2152</v>
      </c>
      <c r="M858" s="174" t="s">
        <v>529</v>
      </c>
      <c r="N858" s="174" t="s">
        <v>2479</v>
      </c>
      <c r="AF858" s="174" t="s">
        <v>2673</v>
      </c>
      <c r="AG858" s="174" t="s">
        <v>2674</v>
      </c>
      <c r="AH858" s="174" t="s">
        <v>2667</v>
      </c>
      <c r="AI858" s="174" t="s">
        <v>2668</v>
      </c>
      <c r="AJ858" s="176" t="s">
        <v>2675</v>
      </c>
    </row>
    <row r="859" spans="1:36" ht="315">
      <c r="A859" s="174" t="s">
        <v>433</v>
      </c>
      <c r="B859" s="174" t="s">
        <v>2540</v>
      </c>
      <c r="C859" s="174">
        <v>422828</v>
      </c>
      <c r="D859" s="174" t="s">
        <v>2541</v>
      </c>
      <c r="E859" s="174" t="s">
        <v>436</v>
      </c>
      <c r="F859" s="174" t="s">
        <v>436</v>
      </c>
      <c r="G859" s="174" t="s">
        <v>304</v>
      </c>
      <c r="H859" s="175">
        <v>45498.691666666666</v>
      </c>
      <c r="I859" s="174" t="s">
        <v>453</v>
      </c>
      <c r="J859" s="174" t="s">
        <v>2476</v>
      </c>
      <c r="AF859" s="174" t="s">
        <v>2673</v>
      </c>
      <c r="AG859" s="174" t="s">
        <v>2674</v>
      </c>
      <c r="AH859" s="174" t="s">
        <v>2667</v>
      </c>
      <c r="AI859" s="174" t="s">
        <v>2668</v>
      </c>
      <c r="AJ859" s="176" t="s">
        <v>2675</v>
      </c>
    </row>
    <row r="860" spans="1:36" ht="315">
      <c r="A860" s="174" t="s">
        <v>433</v>
      </c>
      <c r="B860" s="174" t="s">
        <v>2542</v>
      </c>
      <c r="C860" s="174">
        <v>422346</v>
      </c>
      <c r="D860" s="174" t="s">
        <v>2543</v>
      </c>
      <c r="E860" s="174" t="s">
        <v>559</v>
      </c>
      <c r="F860" s="174" t="s">
        <v>559</v>
      </c>
      <c r="G860" s="174" t="s">
        <v>304</v>
      </c>
      <c r="H860" s="175">
        <v>45497.594444444447</v>
      </c>
      <c r="I860" s="174" t="s">
        <v>453</v>
      </c>
      <c r="J860" s="174" t="s">
        <v>2476</v>
      </c>
      <c r="AF860" s="174" t="s">
        <v>2673</v>
      </c>
      <c r="AG860" s="174" t="s">
        <v>2674</v>
      </c>
      <c r="AH860" s="174" t="s">
        <v>2667</v>
      </c>
      <c r="AI860" s="174" t="s">
        <v>2668</v>
      </c>
      <c r="AJ860" s="176" t="s">
        <v>2675</v>
      </c>
    </row>
    <row r="861" spans="1:36" ht="315">
      <c r="A861" s="174" t="s">
        <v>433</v>
      </c>
      <c r="B861" s="174" t="s">
        <v>2544</v>
      </c>
      <c r="C861" s="174">
        <v>422260</v>
      </c>
      <c r="D861" s="174" t="s">
        <v>2545</v>
      </c>
      <c r="E861" s="174" t="s">
        <v>436</v>
      </c>
      <c r="F861" s="174" t="s">
        <v>436</v>
      </c>
      <c r="G861" s="174" t="s">
        <v>304</v>
      </c>
      <c r="H861" s="175">
        <v>45497.527083333334</v>
      </c>
      <c r="I861" s="174" t="s">
        <v>482</v>
      </c>
      <c r="J861" s="174" t="s">
        <v>2476</v>
      </c>
      <c r="AF861" s="174" t="s">
        <v>2673</v>
      </c>
      <c r="AG861" s="174" t="s">
        <v>2674</v>
      </c>
      <c r="AH861" s="174" t="s">
        <v>2667</v>
      </c>
      <c r="AI861" s="174" t="s">
        <v>2668</v>
      </c>
      <c r="AJ861" s="176" t="s">
        <v>2675</v>
      </c>
    </row>
    <row r="862" spans="1:36" ht="315">
      <c r="A862" s="174" t="s">
        <v>433</v>
      </c>
      <c r="B862" s="174" t="s">
        <v>2546</v>
      </c>
      <c r="C862" s="174">
        <v>417608</v>
      </c>
      <c r="D862" s="174" t="s">
        <v>2547</v>
      </c>
      <c r="E862" s="174" t="s">
        <v>559</v>
      </c>
      <c r="F862" s="174" t="s">
        <v>559</v>
      </c>
      <c r="G862" s="174" t="s">
        <v>304</v>
      </c>
      <c r="H862" s="175">
        <v>45484.713888888888</v>
      </c>
      <c r="I862" s="174" t="s">
        <v>453</v>
      </c>
      <c r="J862" s="174" t="s">
        <v>2362</v>
      </c>
      <c r="K862" s="174" t="s">
        <v>2548</v>
      </c>
      <c r="L862" s="174" t="s">
        <v>2549</v>
      </c>
      <c r="M862" s="174" t="s">
        <v>2550</v>
      </c>
      <c r="AF862" s="174" t="s">
        <v>2673</v>
      </c>
      <c r="AG862" s="174" t="s">
        <v>2674</v>
      </c>
      <c r="AH862" s="174" t="s">
        <v>2667</v>
      </c>
      <c r="AI862" s="174" t="s">
        <v>2668</v>
      </c>
      <c r="AJ862" s="176" t="s">
        <v>2675</v>
      </c>
    </row>
    <row r="863" spans="1:36" ht="315">
      <c r="A863" s="174" t="s">
        <v>433</v>
      </c>
      <c r="B863" s="174" t="s">
        <v>2551</v>
      </c>
      <c r="C863" s="174">
        <v>417606</v>
      </c>
      <c r="D863" s="174" t="s">
        <v>2552</v>
      </c>
      <c r="E863" s="174" t="s">
        <v>559</v>
      </c>
      <c r="F863" s="174" t="s">
        <v>559</v>
      </c>
      <c r="G863" s="174" t="s">
        <v>304</v>
      </c>
      <c r="H863" s="175">
        <v>45484.69027777778</v>
      </c>
      <c r="I863" s="174" t="s">
        <v>437</v>
      </c>
      <c r="J863" s="174" t="s">
        <v>2362</v>
      </c>
      <c r="AF863" s="174" t="s">
        <v>2673</v>
      </c>
      <c r="AG863" s="174" t="s">
        <v>2674</v>
      </c>
      <c r="AH863" s="174" t="s">
        <v>2667</v>
      </c>
      <c r="AI863" s="174" t="s">
        <v>2668</v>
      </c>
      <c r="AJ863" s="176" t="s">
        <v>2675</v>
      </c>
    </row>
    <row r="864" spans="1:36" ht="315">
      <c r="A864" s="174" t="s">
        <v>433</v>
      </c>
      <c r="B864" s="174" t="s">
        <v>2553</v>
      </c>
      <c r="C864" s="174">
        <v>417074</v>
      </c>
      <c r="D864" s="174" t="s">
        <v>2554</v>
      </c>
      <c r="E864" s="174" t="s">
        <v>452</v>
      </c>
      <c r="F864" s="174" t="s">
        <v>452</v>
      </c>
      <c r="G864" s="174" t="s">
        <v>304</v>
      </c>
      <c r="H864" s="175">
        <v>45483.710416666669</v>
      </c>
      <c r="I864" s="174" t="s">
        <v>482</v>
      </c>
      <c r="J864" s="174" t="s">
        <v>2385</v>
      </c>
      <c r="K864" s="174" t="s">
        <v>2382</v>
      </c>
      <c r="AF864" s="174" t="s">
        <v>2673</v>
      </c>
      <c r="AG864" s="174" t="s">
        <v>2674</v>
      </c>
      <c r="AH864" s="174" t="s">
        <v>2667</v>
      </c>
      <c r="AI864" s="174" t="s">
        <v>2668</v>
      </c>
      <c r="AJ864" s="176" t="s">
        <v>2675</v>
      </c>
    </row>
    <row r="865" spans="1:36" ht="315">
      <c r="A865" s="174" t="s">
        <v>433</v>
      </c>
      <c r="B865" s="174" t="s">
        <v>2555</v>
      </c>
      <c r="C865" s="174">
        <v>411892</v>
      </c>
      <c r="D865" s="174" t="s">
        <v>2556</v>
      </c>
      <c r="E865" s="174" t="s">
        <v>508</v>
      </c>
      <c r="F865" s="174" t="s">
        <v>508</v>
      </c>
      <c r="G865" s="174" t="s">
        <v>304</v>
      </c>
      <c r="H865" s="175">
        <v>45468.734722222223</v>
      </c>
      <c r="I865" s="174" t="s">
        <v>482</v>
      </c>
      <c r="J865" s="174" t="s">
        <v>2476</v>
      </c>
      <c r="K865" s="174" t="s">
        <v>1807</v>
      </c>
      <c r="AF865" s="174" t="s">
        <v>2673</v>
      </c>
      <c r="AG865" s="174" t="s">
        <v>2674</v>
      </c>
      <c r="AH865" s="174" t="s">
        <v>2667</v>
      </c>
      <c r="AI865" s="174" t="s">
        <v>2668</v>
      </c>
      <c r="AJ865" s="176" t="s">
        <v>2675</v>
      </c>
    </row>
    <row r="866" spans="1:36" ht="315">
      <c r="A866" s="174" t="s">
        <v>433</v>
      </c>
      <c r="B866" s="174" t="s">
        <v>2557</v>
      </c>
      <c r="C866" s="174">
        <v>411533</v>
      </c>
      <c r="D866" s="174" t="s">
        <v>2558</v>
      </c>
      <c r="E866" s="174" t="s">
        <v>559</v>
      </c>
      <c r="F866" s="174" t="s">
        <v>559</v>
      </c>
      <c r="G866" s="174" t="s">
        <v>304</v>
      </c>
      <c r="H866" s="175">
        <v>45467.763888888891</v>
      </c>
      <c r="I866" s="174" t="s">
        <v>453</v>
      </c>
      <c r="J866" s="174" t="s">
        <v>2476</v>
      </c>
      <c r="K866" s="174" t="s">
        <v>2559</v>
      </c>
      <c r="L866" s="174" t="s">
        <v>2479</v>
      </c>
      <c r="M866" s="174" t="s">
        <v>2484</v>
      </c>
      <c r="AF866" s="174" t="s">
        <v>2673</v>
      </c>
      <c r="AG866" s="174" t="s">
        <v>2674</v>
      </c>
      <c r="AH866" s="174" t="s">
        <v>2667</v>
      </c>
      <c r="AI866" s="174" t="s">
        <v>2668</v>
      </c>
      <c r="AJ866" s="176" t="s">
        <v>2675</v>
      </c>
    </row>
    <row r="867" spans="1:36" ht="315">
      <c r="A867" s="174" t="s">
        <v>433</v>
      </c>
      <c r="B867" s="174" t="s">
        <v>2560</v>
      </c>
      <c r="C867" s="174">
        <v>411532</v>
      </c>
      <c r="D867" s="174" t="s">
        <v>2561</v>
      </c>
      <c r="E867" s="174" t="s">
        <v>508</v>
      </c>
      <c r="F867" s="174" t="s">
        <v>508</v>
      </c>
      <c r="G867" s="174" t="s">
        <v>304</v>
      </c>
      <c r="H867" s="175">
        <v>45467.759722222225</v>
      </c>
      <c r="I867" s="174" t="s">
        <v>2562</v>
      </c>
      <c r="J867" s="174" t="s">
        <v>2476</v>
      </c>
      <c r="K867" s="174" t="s">
        <v>1807</v>
      </c>
      <c r="AF867" s="174" t="s">
        <v>2673</v>
      </c>
      <c r="AG867" s="174" t="s">
        <v>2674</v>
      </c>
      <c r="AH867" s="174" t="s">
        <v>2667</v>
      </c>
      <c r="AI867" s="174" t="s">
        <v>2668</v>
      </c>
      <c r="AJ867" s="176" t="s">
        <v>2675</v>
      </c>
    </row>
    <row r="868" spans="1:36" ht="315">
      <c r="A868" s="174" t="s">
        <v>433</v>
      </c>
      <c r="B868" s="174" t="s">
        <v>2563</v>
      </c>
      <c r="C868" s="174">
        <v>411522</v>
      </c>
      <c r="D868" s="174" t="s">
        <v>2564</v>
      </c>
      <c r="E868" s="174" t="s">
        <v>496</v>
      </c>
      <c r="F868" s="174" t="s">
        <v>496</v>
      </c>
      <c r="G868" s="174" t="s">
        <v>304</v>
      </c>
      <c r="H868" s="175">
        <v>45467.697916666664</v>
      </c>
      <c r="I868" s="174" t="s">
        <v>453</v>
      </c>
      <c r="J868" s="174" t="s">
        <v>2476</v>
      </c>
      <c r="K868" s="174" t="s">
        <v>2484</v>
      </c>
      <c r="AF868" s="174" t="s">
        <v>2673</v>
      </c>
      <c r="AG868" s="174" t="s">
        <v>2674</v>
      </c>
      <c r="AH868" s="174" t="s">
        <v>2667</v>
      </c>
      <c r="AI868" s="174" t="s">
        <v>2668</v>
      </c>
      <c r="AJ868" s="176" t="s">
        <v>2675</v>
      </c>
    </row>
    <row r="869" spans="1:36" ht="315">
      <c r="A869" s="174" t="s">
        <v>433</v>
      </c>
      <c r="B869" s="174" t="s">
        <v>2565</v>
      </c>
      <c r="C869" s="174">
        <v>411393</v>
      </c>
      <c r="D869" s="174" t="s">
        <v>2566</v>
      </c>
      <c r="E869" s="174" t="s">
        <v>496</v>
      </c>
      <c r="F869" s="174" t="s">
        <v>496</v>
      </c>
      <c r="G869" s="174" t="s">
        <v>304</v>
      </c>
      <c r="H869" s="175">
        <v>45467.663194444445</v>
      </c>
      <c r="I869" s="174" t="s">
        <v>453</v>
      </c>
      <c r="J869" s="174" t="s">
        <v>2476</v>
      </c>
      <c r="AF869" s="174" t="s">
        <v>2673</v>
      </c>
      <c r="AG869" s="174" t="s">
        <v>2674</v>
      </c>
      <c r="AH869" s="174" t="s">
        <v>2667</v>
      </c>
      <c r="AI869" s="174" t="s">
        <v>2668</v>
      </c>
      <c r="AJ869" s="176" t="s">
        <v>2675</v>
      </c>
    </row>
    <row r="870" spans="1:36" ht="315">
      <c r="A870" s="174" t="s">
        <v>433</v>
      </c>
      <c r="B870" s="174" t="s">
        <v>2567</v>
      </c>
      <c r="C870" s="174">
        <v>403184</v>
      </c>
      <c r="D870" s="174" t="s">
        <v>2568</v>
      </c>
      <c r="E870" s="174" t="s">
        <v>559</v>
      </c>
      <c r="F870" s="174" t="s">
        <v>559</v>
      </c>
      <c r="G870" s="174" t="s">
        <v>304</v>
      </c>
      <c r="H870" s="175">
        <v>45441.603472222225</v>
      </c>
      <c r="I870" s="174" t="s">
        <v>453</v>
      </c>
      <c r="J870" s="174" t="s">
        <v>2476</v>
      </c>
      <c r="K870" s="174" t="s">
        <v>2484</v>
      </c>
      <c r="L870" s="174" t="s">
        <v>2569</v>
      </c>
      <c r="AF870" s="174" t="s">
        <v>2673</v>
      </c>
      <c r="AG870" s="174" t="s">
        <v>2674</v>
      </c>
      <c r="AH870" s="174" t="s">
        <v>2667</v>
      </c>
      <c r="AI870" s="174" t="s">
        <v>2668</v>
      </c>
      <c r="AJ870" s="176" t="s">
        <v>2675</v>
      </c>
    </row>
    <row r="871" spans="1:36" ht="315">
      <c r="A871" s="174" t="s">
        <v>433</v>
      </c>
      <c r="B871" s="174" t="s">
        <v>2570</v>
      </c>
      <c r="C871" s="174">
        <v>398830</v>
      </c>
      <c r="D871" s="174" t="s">
        <v>2571</v>
      </c>
      <c r="E871" s="174" t="s">
        <v>474</v>
      </c>
      <c r="F871" s="174" t="s">
        <v>474</v>
      </c>
      <c r="G871" s="174" t="s">
        <v>304</v>
      </c>
      <c r="H871" s="175">
        <v>45428.783333333333</v>
      </c>
      <c r="I871" s="174" t="s">
        <v>453</v>
      </c>
      <c r="J871" s="174" t="s">
        <v>2385</v>
      </c>
      <c r="K871" s="174" t="s">
        <v>1807</v>
      </c>
      <c r="AF871" s="174" t="s">
        <v>2673</v>
      </c>
      <c r="AG871" s="174" t="s">
        <v>2674</v>
      </c>
      <c r="AH871" s="174" t="s">
        <v>2667</v>
      </c>
      <c r="AI871" s="174" t="s">
        <v>2668</v>
      </c>
      <c r="AJ871" s="176" t="s">
        <v>2675</v>
      </c>
    </row>
    <row r="872" spans="1:36" ht="315">
      <c r="A872" s="174" t="s">
        <v>433</v>
      </c>
      <c r="B872" s="174" t="s">
        <v>2572</v>
      </c>
      <c r="C872" s="174">
        <v>392998</v>
      </c>
      <c r="D872" s="174" t="s">
        <v>2573</v>
      </c>
      <c r="E872" s="174" t="s">
        <v>549</v>
      </c>
      <c r="F872" s="174" t="s">
        <v>549</v>
      </c>
      <c r="G872" s="174" t="s">
        <v>304</v>
      </c>
      <c r="H872" s="175">
        <v>45401.684027777781</v>
      </c>
      <c r="I872" s="174" t="s">
        <v>482</v>
      </c>
      <c r="J872" s="174" t="s">
        <v>2385</v>
      </c>
      <c r="K872" s="174" t="s">
        <v>2484</v>
      </c>
      <c r="AF872" s="174" t="s">
        <v>2673</v>
      </c>
      <c r="AG872" s="174" t="s">
        <v>2674</v>
      </c>
      <c r="AH872" s="174" t="s">
        <v>2667</v>
      </c>
      <c r="AI872" s="174" t="s">
        <v>2668</v>
      </c>
      <c r="AJ872" s="176" t="s">
        <v>2675</v>
      </c>
    </row>
    <row r="873" spans="1:36" ht="315">
      <c r="A873" s="174" t="s">
        <v>433</v>
      </c>
      <c r="B873" s="174" t="s">
        <v>2574</v>
      </c>
      <c r="C873" s="174">
        <v>392669</v>
      </c>
      <c r="D873" s="174" t="s">
        <v>2575</v>
      </c>
      <c r="E873" s="174" t="s">
        <v>481</v>
      </c>
      <c r="F873" s="174" t="s">
        <v>481</v>
      </c>
      <c r="G873" s="174" t="s">
        <v>304</v>
      </c>
      <c r="H873" s="175">
        <v>45400.526388888888</v>
      </c>
      <c r="I873" s="174" t="s">
        <v>453</v>
      </c>
      <c r="J873" s="174" t="s">
        <v>2385</v>
      </c>
      <c r="K873" s="174" t="s">
        <v>529</v>
      </c>
      <c r="L873" s="174" t="s">
        <v>2479</v>
      </c>
      <c r="M873" s="174" t="s">
        <v>2576</v>
      </c>
      <c r="AF873" s="174" t="s">
        <v>2673</v>
      </c>
      <c r="AG873" s="174" t="s">
        <v>2674</v>
      </c>
      <c r="AH873" s="174" t="s">
        <v>2667</v>
      </c>
      <c r="AI873" s="174" t="s">
        <v>2668</v>
      </c>
      <c r="AJ873" s="176" t="s">
        <v>2675</v>
      </c>
    </row>
    <row r="874" spans="1:36" ht="315">
      <c r="A874" s="174" t="s">
        <v>433</v>
      </c>
      <c r="B874" s="174" t="s">
        <v>2577</v>
      </c>
      <c r="C874" s="174">
        <v>392000</v>
      </c>
      <c r="D874" s="174" t="s">
        <v>2578</v>
      </c>
      <c r="E874" s="174" t="s">
        <v>662</v>
      </c>
      <c r="F874" s="174" t="s">
        <v>662</v>
      </c>
      <c r="G874" s="174" t="s">
        <v>304</v>
      </c>
      <c r="H874" s="175">
        <v>45398.536805555559</v>
      </c>
      <c r="I874" s="174" t="s">
        <v>482</v>
      </c>
      <c r="J874" s="174" t="s">
        <v>2453</v>
      </c>
      <c r="K874" s="174" t="s">
        <v>2579</v>
      </c>
      <c r="L874" s="174" t="s">
        <v>2580</v>
      </c>
      <c r="AF874" s="174" t="s">
        <v>2673</v>
      </c>
      <c r="AG874" s="174" t="s">
        <v>2674</v>
      </c>
      <c r="AH874" s="174" t="s">
        <v>2667</v>
      </c>
      <c r="AI874" s="174" t="s">
        <v>2668</v>
      </c>
      <c r="AJ874" s="176" t="s">
        <v>2675</v>
      </c>
    </row>
    <row r="875" spans="1:36" ht="315">
      <c r="A875" s="174" t="s">
        <v>433</v>
      </c>
      <c r="B875" s="174" t="s">
        <v>2581</v>
      </c>
      <c r="C875" s="174">
        <v>385253</v>
      </c>
      <c r="D875" s="174" t="s">
        <v>2582</v>
      </c>
      <c r="E875" s="174" t="s">
        <v>508</v>
      </c>
      <c r="F875" s="174" t="s">
        <v>508</v>
      </c>
      <c r="G875" s="174" t="s">
        <v>304</v>
      </c>
      <c r="H875" s="175">
        <v>45373.813194444447</v>
      </c>
      <c r="I875" s="174" t="s">
        <v>482</v>
      </c>
      <c r="J875" s="174" t="s">
        <v>2385</v>
      </c>
      <c r="AF875" s="174" t="s">
        <v>2673</v>
      </c>
      <c r="AG875" s="174" t="s">
        <v>2674</v>
      </c>
      <c r="AH875" s="174" t="s">
        <v>2667</v>
      </c>
      <c r="AI875" s="174" t="s">
        <v>2668</v>
      </c>
      <c r="AJ875" s="176" t="s">
        <v>2675</v>
      </c>
    </row>
    <row r="876" spans="1:36" ht="315">
      <c r="A876" s="174" t="s">
        <v>433</v>
      </c>
      <c r="B876" s="174" t="s">
        <v>2583</v>
      </c>
      <c r="C876" s="174">
        <v>384511</v>
      </c>
      <c r="D876" s="174" t="s">
        <v>2584</v>
      </c>
      <c r="E876" s="174" t="s">
        <v>519</v>
      </c>
      <c r="F876" s="174" t="s">
        <v>519</v>
      </c>
      <c r="G876" s="174" t="s">
        <v>304</v>
      </c>
      <c r="H876" s="175">
        <v>45371.728472222225</v>
      </c>
      <c r="I876" s="174" t="s">
        <v>482</v>
      </c>
      <c r="J876" s="174" t="s">
        <v>2385</v>
      </c>
      <c r="AF876" s="174" t="s">
        <v>2673</v>
      </c>
      <c r="AG876" s="174" t="s">
        <v>2674</v>
      </c>
      <c r="AH876" s="174" t="s">
        <v>2667</v>
      </c>
      <c r="AI876" s="174" t="s">
        <v>2668</v>
      </c>
      <c r="AJ876" s="176" t="s">
        <v>2675</v>
      </c>
    </row>
    <row r="877" spans="1:36" ht="315">
      <c r="A877" s="174" t="s">
        <v>433</v>
      </c>
      <c r="B877" s="174" t="s">
        <v>2585</v>
      </c>
      <c r="C877" s="174">
        <v>380926</v>
      </c>
      <c r="D877" s="174" t="s">
        <v>2586</v>
      </c>
      <c r="E877" s="174" t="s">
        <v>474</v>
      </c>
      <c r="F877" s="174" t="s">
        <v>474</v>
      </c>
      <c r="G877" s="174" t="s">
        <v>304</v>
      </c>
      <c r="H877" s="175">
        <v>45358.768750000003</v>
      </c>
      <c r="I877" s="174" t="s">
        <v>437</v>
      </c>
      <c r="J877" s="174" t="s">
        <v>2385</v>
      </c>
      <c r="K877" s="174" t="s">
        <v>2587</v>
      </c>
      <c r="AF877" s="174" t="s">
        <v>2673</v>
      </c>
      <c r="AG877" s="174" t="s">
        <v>2674</v>
      </c>
      <c r="AH877" s="174" t="s">
        <v>2667</v>
      </c>
      <c r="AI877" s="174" t="s">
        <v>2668</v>
      </c>
      <c r="AJ877" s="176" t="s">
        <v>2675</v>
      </c>
    </row>
    <row r="878" spans="1:36" ht="315">
      <c r="A878" s="174" t="s">
        <v>433</v>
      </c>
      <c r="B878" s="174" t="s">
        <v>2588</v>
      </c>
      <c r="C878" s="174">
        <v>374607</v>
      </c>
      <c r="D878" s="174" t="s">
        <v>2589</v>
      </c>
      <c r="E878" s="174" t="s">
        <v>559</v>
      </c>
      <c r="F878" s="174" t="s">
        <v>559</v>
      </c>
      <c r="G878" s="174" t="s">
        <v>304</v>
      </c>
      <c r="H878" s="175">
        <v>45334.791666666664</v>
      </c>
      <c r="I878" s="174" t="s">
        <v>453</v>
      </c>
      <c r="J878" s="174" t="s">
        <v>2453</v>
      </c>
      <c r="K878" s="174" t="s">
        <v>1807</v>
      </c>
      <c r="AF878" s="174" t="s">
        <v>2673</v>
      </c>
      <c r="AG878" s="174" t="s">
        <v>2674</v>
      </c>
      <c r="AH878" s="174" t="s">
        <v>2667</v>
      </c>
      <c r="AI878" s="174" t="s">
        <v>2668</v>
      </c>
      <c r="AJ878" s="176" t="s">
        <v>2675</v>
      </c>
    </row>
    <row r="879" spans="1:36" ht="315">
      <c r="A879" s="174" t="s">
        <v>433</v>
      </c>
      <c r="B879" s="174" t="s">
        <v>2590</v>
      </c>
      <c r="C879" s="174">
        <v>372010</v>
      </c>
      <c r="D879" s="174" t="s">
        <v>2591</v>
      </c>
      <c r="E879" s="174" t="s">
        <v>436</v>
      </c>
      <c r="F879" s="174" t="s">
        <v>436</v>
      </c>
      <c r="G879" s="174" t="s">
        <v>304</v>
      </c>
      <c r="H879" s="175">
        <v>45323.734027777777</v>
      </c>
      <c r="I879" s="174" t="s">
        <v>453</v>
      </c>
      <c r="J879" s="174" t="s">
        <v>2385</v>
      </c>
      <c r="AF879" s="174" t="s">
        <v>2673</v>
      </c>
      <c r="AG879" s="174" t="s">
        <v>2674</v>
      </c>
      <c r="AH879" s="174" t="s">
        <v>2667</v>
      </c>
      <c r="AI879" s="174" t="s">
        <v>2668</v>
      </c>
      <c r="AJ879" s="176" t="s">
        <v>2675</v>
      </c>
    </row>
    <row r="880" spans="1:36" ht="315">
      <c r="A880" s="174" t="s">
        <v>433</v>
      </c>
      <c r="B880" s="174" t="s">
        <v>2592</v>
      </c>
      <c r="C880" s="174">
        <v>371681</v>
      </c>
      <c r="D880" s="174" t="s">
        <v>2593</v>
      </c>
      <c r="E880" s="174" t="s">
        <v>508</v>
      </c>
      <c r="F880" s="174" t="s">
        <v>508</v>
      </c>
      <c r="G880" s="174" t="s">
        <v>304</v>
      </c>
      <c r="H880" s="175">
        <v>45322.786111111112</v>
      </c>
      <c r="I880" s="174" t="s">
        <v>453</v>
      </c>
      <c r="J880" s="174" t="s">
        <v>2385</v>
      </c>
      <c r="AF880" s="174" t="s">
        <v>2673</v>
      </c>
      <c r="AG880" s="174" t="s">
        <v>2674</v>
      </c>
      <c r="AH880" s="174" t="s">
        <v>2667</v>
      </c>
      <c r="AI880" s="174" t="s">
        <v>2668</v>
      </c>
      <c r="AJ880" s="176" t="s">
        <v>2675</v>
      </c>
    </row>
    <row r="881" spans="1:36" ht="315">
      <c r="A881" s="174" t="s">
        <v>433</v>
      </c>
      <c r="B881" s="174" t="s">
        <v>2594</v>
      </c>
      <c r="C881" s="174">
        <v>367956</v>
      </c>
      <c r="D881" s="174" t="s">
        <v>2595</v>
      </c>
      <c r="E881" s="174" t="s">
        <v>481</v>
      </c>
      <c r="F881" s="174" t="s">
        <v>481</v>
      </c>
      <c r="G881" s="174" t="s">
        <v>304</v>
      </c>
      <c r="H881" s="175">
        <v>45309.741666666669</v>
      </c>
      <c r="I881" s="174" t="s">
        <v>491</v>
      </c>
      <c r="J881" s="174" t="s">
        <v>2385</v>
      </c>
      <c r="K881" s="174" t="s">
        <v>2596</v>
      </c>
      <c r="AF881" s="174" t="s">
        <v>2673</v>
      </c>
      <c r="AG881" s="174" t="s">
        <v>2674</v>
      </c>
      <c r="AH881" s="174" t="s">
        <v>2667</v>
      </c>
      <c r="AI881" s="174" t="s">
        <v>2668</v>
      </c>
      <c r="AJ881" s="176" t="s">
        <v>2675</v>
      </c>
    </row>
    <row r="882" spans="1:36" ht="315">
      <c r="A882" s="174" t="s">
        <v>433</v>
      </c>
      <c r="B882" s="174" t="s">
        <v>2597</v>
      </c>
      <c r="C882" s="174">
        <v>358964</v>
      </c>
      <c r="D882" s="174" t="s">
        <v>2598</v>
      </c>
      <c r="E882" s="174" t="s">
        <v>549</v>
      </c>
      <c r="F882" s="174" t="s">
        <v>549</v>
      </c>
      <c r="G882" s="174" t="s">
        <v>304</v>
      </c>
      <c r="H882" s="175">
        <v>45268.853472222225</v>
      </c>
      <c r="I882" s="174" t="s">
        <v>453</v>
      </c>
      <c r="J882" s="174" t="s">
        <v>2385</v>
      </c>
      <c r="K882" s="174" t="s">
        <v>784</v>
      </c>
      <c r="L882" s="174" t="s">
        <v>2484</v>
      </c>
      <c r="AF882" s="174" t="s">
        <v>2673</v>
      </c>
      <c r="AG882" s="174" t="s">
        <v>2674</v>
      </c>
      <c r="AH882" s="174" t="s">
        <v>2667</v>
      </c>
      <c r="AI882" s="174" t="s">
        <v>2668</v>
      </c>
      <c r="AJ882" s="176" t="s">
        <v>2675</v>
      </c>
    </row>
    <row r="883" spans="1:36" ht="315">
      <c r="A883" s="174" t="s">
        <v>433</v>
      </c>
      <c r="B883" s="174" t="s">
        <v>2599</v>
      </c>
      <c r="C883" s="174">
        <v>358881</v>
      </c>
      <c r="D883" s="174" t="s">
        <v>2600</v>
      </c>
      <c r="E883" s="174" t="s">
        <v>508</v>
      </c>
      <c r="F883" s="174" t="s">
        <v>508</v>
      </c>
      <c r="G883" s="174" t="s">
        <v>304</v>
      </c>
      <c r="H883" s="175">
        <v>45268.597222222219</v>
      </c>
      <c r="I883" s="174" t="s">
        <v>482</v>
      </c>
      <c r="J883" s="174" t="s">
        <v>2453</v>
      </c>
      <c r="K883" s="174" t="s">
        <v>2484</v>
      </c>
      <c r="AF883" s="174" t="s">
        <v>2673</v>
      </c>
      <c r="AG883" s="174" t="s">
        <v>2674</v>
      </c>
      <c r="AH883" s="174" t="s">
        <v>2667</v>
      </c>
      <c r="AI883" s="174" t="s">
        <v>2668</v>
      </c>
      <c r="AJ883" s="176" t="s">
        <v>2675</v>
      </c>
    </row>
    <row r="884" spans="1:36" ht="315">
      <c r="A884" s="174" t="s">
        <v>433</v>
      </c>
      <c r="B884" s="174" t="s">
        <v>2601</v>
      </c>
      <c r="C884" s="174">
        <v>354687</v>
      </c>
      <c r="D884" s="174" t="s">
        <v>2602</v>
      </c>
      <c r="E884" s="174" t="s">
        <v>508</v>
      </c>
      <c r="F884" s="174" t="s">
        <v>508</v>
      </c>
      <c r="G884" s="174" t="s">
        <v>304</v>
      </c>
      <c r="H884" s="175">
        <v>45252.5625</v>
      </c>
      <c r="I884" s="174" t="s">
        <v>453</v>
      </c>
      <c r="J884" s="174" t="s">
        <v>2385</v>
      </c>
      <c r="K884" s="174" t="s">
        <v>2596</v>
      </c>
      <c r="L884" s="174" t="s">
        <v>2603</v>
      </c>
      <c r="AF884" s="174" t="s">
        <v>2673</v>
      </c>
      <c r="AG884" s="174" t="s">
        <v>2674</v>
      </c>
      <c r="AH884" s="174" t="s">
        <v>2667</v>
      </c>
      <c r="AI884" s="174" t="s">
        <v>2668</v>
      </c>
      <c r="AJ884" s="176" t="s">
        <v>2675</v>
      </c>
    </row>
    <row r="885" spans="1:36" ht="315">
      <c r="A885" s="174" t="s">
        <v>433</v>
      </c>
      <c r="B885" s="174" t="s">
        <v>2604</v>
      </c>
      <c r="C885" s="174">
        <v>351331</v>
      </c>
      <c r="D885" s="174" t="s">
        <v>2605</v>
      </c>
      <c r="E885" s="174" t="s">
        <v>559</v>
      </c>
      <c r="F885" s="174" t="s">
        <v>559</v>
      </c>
      <c r="G885" s="174" t="s">
        <v>304</v>
      </c>
      <c r="H885" s="175">
        <v>45240.65902777778</v>
      </c>
      <c r="I885" s="174" t="s">
        <v>453</v>
      </c>
      <c r="J885" s="174" t="s">
        <v>2453</v>
      </c>
      <c r="K885" s="174" t="s">
        <v>2484</v>
      </c>
      <c r="AF885" s="174" t="s">
        <v>2673</v>
      </c>
      <c r="AG885" s="174" t="s">
        <v>2674</v>
      </c>
      <c r="AH885" s="174" t="s">
        <v>2667</v>
      </c>
      <c r="AI885" s="174" t="s">
        <v>2668</v>
      </c>
      <c r="AJ885" s="176" t="s">
        <v>2675</v>
      </c>
    </row>
    <row r="886" spans="1:36" ht="315">
      <c r="A886" s="174" t="s">
        <v>433</v>
      </c>
      <c r="B886" s="174" t="s">
        <v>2606</v>
      </c>
      <c r="C886" s="174">
        <v>351330</v>
      </c>
      <c r="D886" s="174" t="s">
        <v>2605</v>
      </c>
      <c r="E886" s="174" t="s">
        <v>559</v>
      </c>
      <c r="F886" s="174" t="s">
        <v>559</v>
      </c>
      <c r="G886" s="174" t="s">
        <v>304</v>
      </c>
      <c r="H886" s="175">
        <v>45240.65625</v>
      </c>
      <c r="I886" s="174" t="s">
        <v>482</v>
      </c>
      <c r="J886" s="174" t="s">
        <v>17</v>
      </c>
      <c r="AF886" s="174" t="s">
        <v>2673</v>
      </c>
      <c r="AG886" s="174" t="s">
        <v>2674</v>
      </c>
      <c r="AH886" s="174" t="s">
        <v>2667</v>
      </c>
      <c r="AI886" s="174" t="s">
        <v>2668</v>
      </c>
      <c r="AJ886" s="176" t="s">
        <v>2675</v>
      </c>
    </row>
    <row r="887" spans="1:36" ht="315">
      <c r="A887" s="174" t="s">
        <v>433</v>
      </c>
      <c r="B887" s="174" t="s">
        <v>2607</v>
      </c>
      <c r="C887" s="174">
        <v>351327</v>
      </c>
      <c r="D887" s="174" t="s">
        <v>2605</v>
      </c>
      <c r="E887" s="174" t="s">
        <v>559</v>
      </c>
      <c r="F887" s="174" t="s">
        <v>559</v>
      </c>
      <c r="G887" s="174" t="s">
        <v>304</v>
      </c>
      <c r="H887" s="175">
        <v>45240.649305555555</v>
      </c>
      <c r="I887" s="174" t="s">
        <v>482</v>
      </c>
      <c r="J887" s="174" t="s">
        <v>2453</v>
      </c>
      <c r="AF887" s="174" t="s">
        <v>2673</v>
      </c>
      <c r="AG887" s="174" t="s">
        <v>2674</v>
      </c>
      <c r="AH887" s="174" t="s">
        <v>2667</v>
      </c>
      <c r="AI887" s="174" t="s">
        <v>2668</v>
      </c>
      <c r="AJ887" s="176" t="s">
        <v>2675</v>
      </c>
    </row>
    <row r="888" spans="1:36" ht="315">
      <c r="A888" s="174" t="s">
        <v>433</v>
      </c>
      <c r="B888" s="174" t="s">
        <v>2608</v>
      </c>
      <c r="C888" s="174">
        <v>350665</v>
      </c>
      <c r="D888" s="174" t="s">
        <v>2446</v>
      </c>
      <c r="E888" s="174" t="s">
        <v>2447</v>
      </c>
      <c r="F888" s="174" t="s">
        <v>481</v>
      </c>
      <c r="G888" s="174" t="s">
        <v>304</v>
      </c>
      <c r="H888" s="175">
        <v>45238.70208333333</v>
      </c>
      <c r="I888" s="174" t="s">
        <v>491</v>
      </c>
      <c r="J888" s="174" t="s">
        <v>2453</v>
      </c>
      <c r="AF888" s="174" t="s">
        <v>2673</v>
      </c>
      <c r="AG888" s="174" t="s">
        <v>2674</v>
      </c>
      <c r="AH888" s="174" t="s">
        <v>2667</v>
      </c>
      <c r="AI888" s="174" t="s">
        <v>2668</v>
      </c>
      <c r="AJ888" s="176" t="s">
        <v>2675</v>
      </c>
    </row>
    <row r="889" spans="1:36" ht="315">
      <c r="A889" s="174" t="s">
        <v>433</v>
      </c>
      <c r="B889" s="174" t="s">
        <v>2609</v>
      </c>
      <c r="C889" s="174">
        <v>349844</v>
      </c>
      <c r="D889" s="174" t="s">
        <v>2610</v>
      </c>
      <c r="E889" s="174" t="s">
        <v>508</v>
      </c>
      <c r="F889" s="174" t="s">
        <v>508</v>
      </c>
      <c r="G889" s="174" t="s">
        <v>304</v>
      </c>
      <c r="H889" s="175">
        <v>45232.754166666666</v>
      </c>
      <c r="I889" s="174" t="s">
        <v>453</v>
      </c>
      <c r="J889" s="174" t="s">
        <v>2385</v>
      </c>
      <c r="K889" s="174" t="s">
        <v>2484</v>
      </c>
      <c r="AF889" s="174" t="s">
        <v>2673</v>
      </c>
      <c r="AG889" s="174" t="s">
        <v>2674</v>
      </c>
      <c r="AH889" s="174" t="s">
        <v>2667</v>
      </c>
      <c r="AI889" s="174" t="s">
        <v>2668</v>
      </c>
      <c r="AJ889" s="176" t="s">
        <v>2675</v>
      </c>
    </row>
    <row r="890" spans="1:36" ht="315">
      <c r="A890" s="174" t="s">
        <v>433</v>
      </c>
      <c r="B890" s="174" t="s">
        <v>2611</v>
      </c>
      <c r="C890" s="174">
        <v>349572</v>
      </c>
      <c r="D890" s="174" t="s">
        <v>2612</v>
      </c>
      <c r="E890" s="174" t="s">
        <v>436</v>
      </c>
      <c r="F890" s="174" t="s">
        <v>436</v>
      </c>
      <c r="G890" s="174" t="s">
        <v>304</v>
      </c>
      <c r="H890" s="175">
        <v>45231.604166666664</v>
      </c>
      <c r="I890" s="174" t="s">
        <v>453</v>
      </c>
      <c r="J890" s="174" t="s">
        <v>2385</v>
      </c>
      <c r="K890" s="174" t="s">
        <v>529</v>
      </c>
      <c r="L890" s="174" t="s">
        <v>2479</v>
      </c>
      <c r="M890" s="174" t="s">
        <v>2613</v>
      </c>
      <c r="AF890" s="174" t="s">
        <v>2673</v>
      </c>
      <c r="AG890" s="174" t="s">
        <v>2674</v>
      </c>
      <c r="AH890" s="174" t="s">
        <v>2667</v>
      </c>
      <c r="AI890" s="174" t="s">
        <v>2668</v>
      </c>
      <c r="AJ890" s="176" t="s">
        <v>2675</v>
      </c>
    </row>
    <row r="891" spans="1:36" ht="315">
      <c r="A891" s="174" t="s">
        <v>433</v>
      </c>
      <c r="B891" s="174" t="s">
        <v>2614</v>
      </c>
      <c r="C891" s="174">
        <v>348809</v>
      </c>
      <c r="D891" s="174" t="s">
        <v>2615</v>
      </c>
      <c r="E891" s="174" t="s">
        <v>436</v>
      </c>
      <c r="F891" s="174" t="s">
        <v>436</v>
      </c>
      <c r="G891" s="174" t="s">
        <v>304</v>
      </c>
      <c r="H891" s="175">
        <v>45229.834027777775</v>
      </c>
      <c r="I891" s="174" t="s">
        <v>453</v>
      </c>
      <c r="J891" s="174" t="s">
        <v>2385</v>
      </c>
      <c r="K891" s="174" t="s">
        <v>2484</v>
      </c>
      <c r="AF891" s="174" t="s">
        <v>2673</v>
      </c>
      <c r="AG891" s="174" t="s">
        <v>2674</v>
      </c>
      <c r="AH891" s="174" t="s">
        <v>2667</v>
      </c>
      <c r="AI891" s="174" t="s">
        <v>2668</v>
      </c>
      <c r="AJ891" s="176" t="s">
        <v>2675</v>
      </c>
    </row>
    <row r="892" spans="1:36" ht="315">
      <c r="A892" s="174" t="s">
        <v>433</v>
      </c>
      <c r="B892" s="174" t="s">
        <v>2616</v>
      </c>
      <c r="C892" s="174">
        <v>337731</v>
      </c>
      <c r="D892" s="174" t="s">
        <v>2617</v>
      </c>
      <c r="E892" s="174" t="s">
        <v>436</v>
      </c>
      <c r="F892" s="174" t="s">
        <v>436</v>
      </c>
      <c r="G892" s="174" t="s">
        <v>304</v>
      </c>
      <c r="H892" s="175">
        <v>45182.645833333336</v>
      </c>
      <c r="I892" s="174" t="s">
        <v>482</v>
      </c>
      <c r="J892" s="174" t="s">
        <v>2453</v>
      </c>
      <c r="K892" s="174" t="s">
        <v>2618</v>
      </c>
      <c r="L892" s="174" t="s">
        <v>2619</v>
      </c>
      <c r="M892" s="174" t="s">
        <v>2620</v>
      </c>
      <c r="N892" s="174" t="s">
        <v>2621</v>
      </c>
      <c r="AF892" s="174" t="s">
        <v>2676</v>
      </c>
      <c r="AG892" s="174" t="s">
        <v>2677</v>
      </c>
      <c r="AH892" s="174" t="s">
        <v>2667</v>
      </c>
      <c r="AI892" s="174" t="s">
        <v>2668</v>
      </c>
      <c r="AJ892" s="176" t="s">
        <v>2678</v>
      </c>
    </row>
    <row r="893" spans="1:36" ht="315">
      <c r="A893" s="174" t="s">
        <v>433</v>
      </c>
      <c r="B893" s="174" t="s">
        <v>2622</v>
      </c>
      <c r="C893" s="174">
        <v>297693</v>
      </c>
      <c r="D893" s="174" t="s">
        <v>2623</v>
      </c>
      <c r="E893" s="174" t="s">
        <v>525</v>
      </c>
      <c r="F893" s="174" t="s">
        <v>525</v>
      </c>
      <c r="G893" s="174" t="s">
        <v>304</v>
      </c>
      <c r="H893" s="175">
        <v>44998.698611111111</v>
      </c>
      <c r="I893" s="174" t="s">
        <v>482</v>
      </c>
      <c r="J893" s="174" t="s">
        <v>2453</v>
      </c>
      <c r="K893" s="174" t="s">
        <v>2624</v>
      </c>
      <c r="AF893" s="174" t="s">
        <v>2676</v>
      </c>
      <c r="AG893" s="174" t="s">
        <v>2677</v>
      </c>
      <c r="AH893" s="174" t="s">
        <v>2667</v>
      </c>
      <c r="AI893" s="174" t="s">
        <v>2668</v>
      </c>
      <c r="AJ893" s="176" t="s">
        <v>2678</v>
      </c>
    </row>
    <row r="894" spans="1:36">
      <c r="A894" s="174" t="s">
        <v>2625</v>
      </c>
      <c r="B894" s="174" t="s">
        <v>2626</v>
      </c>
      <c r="C894" s="174">
        <v>418968</v>
      </c>
      <c r="D894" s="174" t="s">
        <v>2627</v>
      </c>
      <c r="E894" s="174" t="s">
        <v>508</v>
      </c>
      <c r="F894" s="174" t="s">
        <v>508</v>
      </c>
      <c r="G894" s="174" t="s">
        <v>122</v>
      </c>
      <c r="H894" s="175">
        <v>45491.723611111112</v>
      </c>
      <c r="AF894" s="174" t="s">
        <v>2679</v>
      </c>
      <c r="AG894" s="174" t="s">
        <v>2680</v>
      </c>
      <c r="AH894" s="174" t="s">
        <v>2667</v>
      </c>
      <c r="AI894" s="174" t="s">
        <v>2447</v>
      </c>
    </row>
    <row r="895" spans="1:36">
      <c r="A895" s="174" t="s">
        <v>2625</v>
      </c>
      <c r="B895" s="174" t="s">
        <v>2628</v>
      </c>
      <c r="C895" s="174">
        <v>417434</v>
      </c>
      <c r="D895" s="174" t="s">
        <v>2629</v>
      </c>
      <c r="E895" s="174" t="s">
        <v>508</v>
      </c>
      <c r="F895" s="174" t="s">
        <v>508</v>
      </c>
      <c r="G895" s="174" t="s">
        <v>122</v>
      </c>
      <c r="H895" s="175">
        <v>45484.73541666667</v>
      </c>
      <c r="AF895" s="174" t="s">
        <v>2679</v>
      </c>
      <c r="AG895" s="174" t="s">
        <v>2680</v>
      </c>
      <c r="AH895" s="174" t="s">
        <v>2667</v>
      </c>
      <c r="AI895" s="174" t="s">
        <v>2447</v>
      </c>
    </row>
    <row r="896" spans="1:36">
      <c r="A896" s="174" t="s">
        <v>2625</v>
      </c>
      <c r="B896" s="174" t="s">
        <v>2630</v>
      </c>
      <c r="C896" s="174">
        <v>417433</v>
      </c>
      <c r="D896" s="174" t="s">
        <v>2631</v>
      </c>
      <c r="E896" s="174" t="s">
        <v>508</v>
      </c>
      <c r="F896" s="174" t="s">
        <v>508</v>
      </c>
      <c r="G896" s="174" t="s">
        <v>122</v>
      </c>
      <c r="H896" s="175">
        <v>45484.73541666667</v>
      </c>
      <c r="AF896" s="174" t="s">
        <v>2679</v>
      </c>
      <c r="AG896" s="174" t="s">
        <v>2680</v>
      </c>
      <c r="AH896" s="174" t="s">
        <v>2667</v>
      </c>
      <c r="AI896" s="174" t="s">
        <v>2447</v>
      </c>
    </row>
    <row r="897" spans="1:35">
      <c r="A897" s="174" t="s">
        <v>2625</v>
      </c>
      <c r="B897" s="174" t="s">
        <v>2632</v>
      </c>
      <c r="C897" s="174">
        <v>417432</v>
      </c>
      <c r="D897" s="174" t="s">
        <v>2633</v>
      </c>
      <c r="E897" s="174" t="s">
        <v>508</v>
      </c>
      <c r="F897" s="174" t="s">
        <v>508</v>
      </c>
      <c r="G897" s="174" t="s">
        <v>122</v>
      </c>
      <c r="H897" s="175">
        <v>45484.73541666667</v>
      </c>
      <c r="AF897" s="174" t="s">
        <v>2679</v>
      </c>
      <c r="AG897" s="174" t="s">
        <v>2680</v>
      </c>
      <c r="AH897" s="174" t="s">
        <v>2667</v>
      </c>
      <c r="AI897" s="174" t="s">
        <v>2447</v>
      </c>
    </row>
    <row r="898" spans="1:35">
      <c r="A898" s="174" t="s">
        <v>2625</v>
      </c>
      <c r="B898" s="174" t="s">
        <v>2634</v>
      </c>
      <c r="C898" s="174">
        <v>417431</v>
      </c>
      <c r="D898" s="174" t="s">
        <v>2635</v>
      </c>
      <c r="E898" s="174" t="s">
        <v>508</v>
      </c>
      <c r="F898" s="174" t="s">
        <v>508</v>
      </c>
      <c r="G898" s="174" t="s">
        <v>122</v>
      </c>
      <c r="H898" s="175">
        <v>45484.73541666667</v>
      </c>
      <c r="AF898" s="174" t="s">
        <v>2679</v>
      </c>
      <c r="AG898" s="174" t="s">
        <v>2680</v>
      </c>
      <c r="AH898" s="174" t="s">
        <v>2667</v>
      </c>
      <c r="AI898" s="174" t="s">
        <v>2447</v>
      </c>
    </row>
    <row r="899" spans="1:35">
      <c r="A899" s="174" t="s">
        <v>2625</v>
      </c>
      <c r="B899" s="174" t="s">
        <v>2636</v>
      </c>
      <c r="C899" s="174">
        <v>417430</v>
      </c>
      <c r="D899" s="174" t="s">
        <v>2637</v>
      </c>
      <c r="E899" s="174" t="s">
        <v>508</v>
      </c>
      <c r="F899" s="174" t="s">
        <v>508</v>
      </c>
      <c r="G899" s="174" t="s">
        <v>122</v>
      </c>
      <c r="H899" s="175">
        <v>45484.73541666667</v>
      </c>
      <c r="AF899" s="174" t="s">
        <v>2679</v>
      </c>
      <c r="AG899" s="174" t="s">
        <v>2680</v>
      </c>
      <c r="AH899" s="174" t="s">
        <v>2667</v>
      </c>
      <c r="AI899" s="174" t="s">
        <v>2447</v>
      </c>
    </row>
    <row r="900" spans="1:35">
      <c r="A900" s="174" t="s">
        <v>2625</v>
      </c>
      <c r="B900" s="174" t="s">
        <v>2638</v>
      </c>
      <c r="C900" s="174">
        <v>417429</v>
      </c>
      <c r="D900" s="174" t="s">
        <v>2639</v>
      </c>
      <c r="E900" s="174" t="s">
        <v>508</v>
      </c>
      <c r="F900" s="174" t="s">
        <v>508</v>
      </c>
      <c r="G900" s="174" t="s">
        <v>122</v>
      </c>
      <c r="H900" s="175">
        <v>45484.73541666667</v>
      </c>
      <c r="AF900" s="174" t="s">
        <v>2679</v>
      </c>
      <c r="AG900" s="174" t="s">
        <v>2680</v>
      </c>
      <c r="AH900" s="174" t="s">
        <v>2667</v>
      </c>
      <c r="AI900" s="174" t="s">
        <v>2447</v>
      </c>
    </row>
    <row r="901" spans="1:35">
      <c r="A901" s="174" t="s">
        <v>2625</v>
      </c>
      <c r="B901" s="174" t="s">
        <v>2640</v>
      </c>
      <c r="C901" s="174">
        <v>398012</v>
      </c>
      <c r="D901" s="174" t="s">
        <v>2641</v>
      </c>
      <c r="E901" s="174" t="s">
        <v>436</v>
      </c>
      <c r="F901" s="174" t="s">
        <v>436</v>
      </c>
      <c r="G901" s="174" t="s">
        <v>122</v>
      </c>
      <c r="H901" s="175">
        <v>45427.674305555556</v>
      </c>
      <c r="AF901" s="174" t="s">
        <v>2679</v>
      </c>
      <c r="AG901" s="174" t="s">
        <v>2680</v>
      </c>
      <c r="AH901" s="174" t="s">
        <v>2667</v>
      </c>
      <c r="AI901" s="174" t="s">
        <v>2447</v>
      </c>
    </row>
  </sheetData>
  <autoFilter ref="A1:AK1" xr:uid="{4A93BD7B-71AA-4C6D-B850-E35E2E7F512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c1a1819-ffe5-45cf-98ff-d3ea4eeea228">
      <Terms xmlns="http://schemas.microsoft.com/office/infopath/2007/PartnerControls"/>
    </lcf76f155ced4ddcb4097134ff3c332f>
    <TaxCatchAll xmlns="35b2b41d-6878-4eed-815b-43da24639c2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1C2A9A5C7BA94B9DFE1B7FEB2BE989" ma:contentTypeVersion="12" ma:contentTypeDescription="Create a new document." ma:contentTypeScope="" ma:versionID="e6e624277102113abb5e4e872ac5b85e">
  <xsd:schema xmlns:xsd="http://www.w3.org/2001/XMLSchema" xmlns:xs="http://www.w3.org/2001/XMLSchema" xmlns:p="http://schemas.microsoft.com/office/2006/metadata/properties" xmlns:ns2="0c1a1819-ffe5-45cf-98ff-d3ea4eeea228" xmlns:ns3="35b2b41d-6878-4eed-815b-43da24639c2e" targetNamespace="http://schemas.microsoft.com/office/2006/metadata/properties" ma:root="true" ma:fieldsID="79d396984a747b916075d415a6bcc1b3" ns2:_="" ns3:_="">
    <xsd:import namespace="0c1a1819-ffe5-45cf-98ff-d3ea4eeea228"/>
    <xsd:import namespace="35b2b41d-6878-4eed-815b-43da24639c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1a1819-ffe5-45cf-98ff-d3ea4eeea2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b2b41d-6878-4eed-815b-43da24639c2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36d6ceb-9404-4819-9fba-473c8b41aeb4}" ma:internalName="TaxCatchAll" ma:showField="CatchAllData" ma:web="35b2b41d-6878-4eed-815b-43da24639c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79A479-43D4-4CD0-9EFF-8A059ED89BBB}">
  <ds:schemaRefs>
    <ds:schemaRef ds:uri="http://purl.org/dc/dcmitype/"/>
    <ds:schemaRef ds:uri="http://schemas.openxmlformats.org/package/2006/metadata/core-properties"/>
    <ds:schemaRef ds:uri="http://purl.org/dc/terms/"/>
    <ds:schemaRef ds:uri="http://www.w3.org/XML/1998/namespace"/>
    <ds:schemaRef ds:uri="http://schemas.microsoft.com/office/2006/documentManagement/types"/>
    <ds:schemaRef ds:uri="http://purl.org/dc/elements/1.1/"/>
    <ds:schemaRef ds:uri="35b2b41d-6878-4eed-815b-43da24639c2e"/>
    <ds:schemaRef ds:uri="http://schemas.microsoft.com/office/infopath/2007/PartnerControls"/>
    <ds:schemaRef ds:uri="0c1a1819-ffe5-45cf-98ff-d3ea4eeea228"/>
    <ds:schemaRef ds:uri="http://schemas.microsoft.com/office/2006/metadata/properties"/>
  </ds:schemaRefs>
</ds:datastoreItem>
</file>

<file path=customXml/itemProps2.xml><?xml version="1.0" encoding="utf-8"?>
<ds:datastoreItem xmlns:ds="http://schemas.openxmlformats.org/officeDocument/2006/customXml" ds:itemID="{C1E7A22E-3445-4A87-A47B-2028ADDC15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1a1819-ffe5-45cf-98ff-d3ea4eeea228"/>
    <ds:schemaRef ds:uri="35b2b41d-6878-4eed-815b-43da24639c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3E3368-CD08-4274-8453-0E7EE7939B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All Defects</vt:lpstr>
      <vt:lpstr>Defect Ranks</vt:lpstr>
      <vt:lpstr>Sheet1</vt:lpstr>
      <vt:lpstr>TE Def Trend</vt:lpstr>
      <vt:lpstr>Density</vt:lpstr>
      <vt:lpstr>4 MSR</vt:lpstr>
      <vt:lpstr>WSR</vt:lpstr>
      <vt:lpstr>Team</vt:lpstr>
      <vt:lpstr>WSR Graph A1214</vt:lpstr>
      <vt:lpstr>WSR Graph A1314</vt:lpstr>
      <vt:lpstr>WSR Graph A1415</vt:lpstr>
      <vt:lpstr>PGM Review</vt:lpstr>
      <vt:lpstr>PV Analysis</vt:lpstr>
      <vt:lpstr>A-S Rank</vt:lpstr>
      <vt:lpstr>Sheet2</vt:lpstr>
      <vt:lpstr>T1T2 OSV Defects Total (Tabby_J</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Ankit Khare</dc:creator>
  <cp:keywords/>
  <dc:description/>
  <cp:lastModifiedBy>Ankit Khare</cp:lastModifiedBy>
  <cp:revision/>
  <dcterms:created xsi:type="dcterms:W3CDTF">2025-08-01T07:10:14Z</dcterms:created>
  <dcterms:modified xsi:type="dcterms:W3CDTF">2026-03-25T17:52:44Z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0x010100631C2A9A5C7BA94B9DFE1B7FEB2BE989</vt:lpwstr>
  </property>
  <property fmtid="{D5CDD505-2E9C-101B-9397-08002B2CF9AE}" pid="3" name="MediaServiceImageTags">
    <vt:lpwstr/>
  </property>
</Properties>
</file>