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to\Desktop\Git Project\Game file\"/>
    </mc:Choice>
  </mc:AlternateContent>
  <xr:revisionPtr revIDLastSave="0" documentId="13_ncr:1_{95DEDDF9-AFD9-4986-AE58-A4D3BB7C143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IKKE DB" sheetId="3" r:id="rId1"/>
    <sheet name="NIKKE 장비 상황" sheetId="14" r:id="rId2"/>
    <sheet name="NIKKE 오버 옵션" sheetId="15" r:id="rId3"/>
    <sheet name="NIKKE 기업장비 필요" sheetId="2" r:id="rId4"/>
    <sheet name="NIKKE 미장착 기업장비 재고" sheetId="9" r:id="rId5"/>
    <sheet name="NIKKE 싱크로 우선파티" sheetId="11" r:id="rId6"/>
    <sheet name="명일방주 오퍼 보유현황" sheetId="12" r:id="rId7"/>
    <sheet name="명방 오퍼lv" sheetId="13" r:id="rId8"/>
    <sheet name="ZZZ 재화 표" sheetId="1" r:id="rId9"/>
    <sheet name="ZZZ 보유 재화 환산기" sheetId="7" r:id="rId10"/>
    <sheet name="ZZZ 재화 소모량" sheetId="4" r:id="rId11"/>
    <sheet name="ZZZ 재화 상세" sheetId="5" r:id="rId12"/>
    <sheet name="ZZZ 재화 명칭" sheetId="6" r:id="rId13"/>
  </sheets>
  <definedNames>
    <definedName name="NIKKE_R_list">'NIKKE DB'!$N$4:$O$12</definedName>
    <definedName name="NIKKE_SR_list">'NIKKE DB'!$H$4:$I$18</definedName>
    <definedName name="NIKKE_SSR_list">'NIKKE DB'!$B$4:$C$1048576</definedName>
    <definedName name="ZZZ_캐릭터_경험치">'ZZZ 재화 상세'!$A$2:$C$62</definedName>
    <definedName name="ZZZ_캐릭터_경험치_10">'ZZZ 재화 상세'!$C$12</definedName>
    <definedName name="ZZZ_캐릭터_경험치_20">'ZZZ 재화 상세'!$C$22</definedName>
    <definedName name="ZZZ_캐릭터_경험치_30">'ZZZ 재화 상세'!$C$32</definedName>
    <definedName name="ZZZ_캐릭터_경험치_40">'ZZZ 재화 상세'!$C$42</definedName>
    <definedName name="ZZZ_캐릭터_경험치_50">'ZZZ 재화 상세'!$C$52</definedName>
    <definedName name="ZZZ_캐릭터_경험치_60">'ZZZ 재화 상세'!$C$62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4" l="1"/>
  <c r="E6" i="13"/>
  <c r="E7" i="13" s="1"/>
  <c r="E8" i="13" s="1"/>
  <c r="E14" i="13"/>
  <c r="E13" i="13"/>
  <c r="E11" i="13"/>
  <c r="E10" i="13"/>
  <c r="E12" i="13"/>
  <c r="E9" i="13"/>
  <c r="E5" i="13"/>
  <c r="E4" i="13"/>
  <c r="E3" i="13"/>
  <c r="E2" i="13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K3" i="5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C23" i="1"/>
  <c r="C24" i="1" s="1"/>
  <c r="D23" i="1"/>
  <c r="D24" i="1" s="1"/>
  <c r="B23" i="1"/>
  <c r="B24" i="1" s="1"/>
  <c r="G4" i="5" l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D13" i="2"/>
  <c r="D5" i="2"/>
  <c r="D21" i="2"/>
  <c r="D17" i="2"/>
  <c r="D9" i="2"/>
  <c r="J12" i="7"/>
  <c r="J11" i="7"/>
  <c r="K11" i="7" s="1"/>
  <c r="J10" i="7"/>
  <c r="J5" i="7"/>
  <c r="J4" i="7"/>
  <c r="J3" i="7"/>
  <c r="D12" i="7"/>
  <c r="D11" i="7"/>
  <c r="E11" i="7" s="1"/>
  <c r="D10" i="7"/>
  <c r="E10" i="7" s="1"/>
  <c r="D5" i="7"/>
  <c r="D4" i="7"/>
  <c r="D3" i="7"/>
  <c r="E3" i="7" s="1"/>
  <c r="K47" i="7"/>
  <c r="K45" i="7"/>
  <c r="K48" i="7" s="1"/>
  <c r="E60" i="7"/>
  <c r="E58" i="7"/>
  <c r="E56" i="7"/>
  <c r="E54" i="7"/>
  <c r="E52" i="7"/>
  <c r="E50" i="7"/>
  <c r="E48" i="7"/>
  <c r="E46" i="7"/>
  <c r="E49" i="7" s="1"/>
  <c r="E44" i="7"/>
  <c r="E42" i="7"/>
  <c r="E45" i="7" s="1"/>
  <c r="K36" i="7"/>
  <c r="K34" i="7"/>
  <c r="K32" i="7"/>
  <c r="K30" i="7"/>
  <c r="K28" i="7"/>
  <c r="K26" i="7"/>
  <c r="K24" i="7"/>
  <c r="K22" i="7"/>
  <c r="K20" i="7"/>
  <c r="K18" i="7"/>
  <c r="E36" i="7"/>
  <c r="E34" i="7"/>
  <c r="E32" i="7"/>
  <c r="E30" i="7"/>
  <c r="E28" i="7"/>
  <c r="E26" i="7"/>
  <c r="E24" i="7"/>
  <c r="E22" i="7"/>
  <c r="E18" i="7"/>
  <c r="E20" i="7"/>
  <c r="K5" i="7"/>
  <c r="E5" i="7"/>
  <c r="E12" i="7"/>
  <c r="K4" i="7"/>
  <c r="K3" i="7"/>
  <c r="K12" i="7"/>
  <c r="K10" i="7"/>
  <c r="E4" i="7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9" i="4" s="1"/>
  <c r="F9" i="2"/>
  <c r="G9" i="2"/>
  <c r="E9" i="2"/>
  <c r="F13" i="2"/>
  <c r="G13" i="2"/>
  <c r="H13" i="2"/>
  <c r="E13" i="2"/>
  <c r="H9" i="2"/>
  <c r="E61" i="7" l="1"/>
  <c r="E21" i="7"/>
  <c r="E53" i="7"/>
  <c r="E57" i="7"/>
  <c r="K25" i="7"/>
  <c r="K21" i="7"/>
  <c r="E29" i="7"/>
  <c r="E25" i="7"/>
  <c r="K37" i="7"/>
  <c r="K33" i="7"/>
  <c r="K29" i="7"/>
  <c r="E37" i="7"/>
  <c r="E33" i="7"/>
  <c r="K13" i="7"/>
  <c r="E13" i="7"/>
  <c r="K6" i="7"/>
  <c r="E6" i="7"/>
  <c r="C6" i="4"/>
  <c r="D6" i="4" s="1"/>
  <c r="C7" i="4"/>
  <c r="D7" i="4" s="1"/>
  <c r="C8" i="4"/>
  <c r="C4" i="4"/>
  <c r="C14" i="4" s="1"/>
  <c r="D14" i="4" s="1"/>
  <c r="C5" i="4"/>
  <c r="D5" i="4" s="1"/>
  <c r="D9" i="4"/>
  <c r="H21" i="2"/>
  <c r="G21" i="2"/>
  <c r="F21" i="2"/>
  <c r="E21" i="2"/>
  <c r="H17" i="2"/>
  <c r="G17" i="2"/>
  <c r="F17" i="2"/>
  <c r="E17" i="2"/>
  <c r="F5" i="2"/>
  <c r="G5" i="2"/>
  <c r="H5" i="2"/>
  <c r="E5" i="2"/>
  <c r="K100" i="1"/>
  <c r="I104" i="1"/>
  <c r="E104" i="1"/>
  <c r="G44" i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C44" i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F22" i="2" l="1"/>
  <c r="G22" i="2"/>
  <c r="H22" i="2"/>
  <c r="E22" i="2"/>
  <c r="C20" i="4"/>
  <c r="D20" i="4" s="1"/>
  <c r="C18" i="4"/>
  <c r="D18" i="4" s="1"/>
  <c r="C10" i="4"/>
  <c r="D10" i="4" s="1"/>
  <c r="D4" i="4"/>
  <c r="C23" i="4"/>
  <c r="D23" i="4" s="1"/>
  <c r="C15" i="4"/>
  <c r="D15" i="4" s="1"/>
  <c r="C22" i="4"/>
  <c r="D22" i="4" s="1"/>
  <c r="D8" i="4"/>
  <c r="C11" i="4"/>
  <c r="D11" i="4" s="1"/>
  <c r="C21" i="4"/>
  <c r="D21" i="4" s="1"/>
  <c r="C19" i="4"/>
  <c r="D19" i="4" s="1"/>
  <c r="C12" i="4"/>
  <c r="D12" i="4" s="1"/>
  <c r="C16" i="4"/>
  <c r="D16" i="4" s="1"/>
  <c r="C17" i="4"/>
  <c r="D17" i="4" s="1"/>
  <c r="C13" i="4"/>
  <c r="D13" i="4" s="1"/>
  <c r="C24" i="4"/>
  <c r="D2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Lut+</author>
  </authors>
  <commentList>
    <comment ref="G2" authorId="0" shapeId="0" xr:uid="{14DB039E-ACD2-4087-970E-2644D4303311}">
      <text>
        <r>
          <rPr>
            <b/>
            <sz val="9"/>
            <color indexed="81"/>
            <rFont val="돋움"/>
            <family val="3"/>
            <charset val="129"/>
          </rPr>
          <t>싱크로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부족으로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재구성</t>
        </r>
      </text>
    </comment>
  </commentList>
</comments>
</file>

<file path=xl/sharedStrings.xml><?xml version="1.0" encoding="utf-8"?>
<sst xmlns="http://schemas.openxmlformats.org/spreadsheetml/2006/main" count="1509" uniqueCount="679">
  <si>
    <t>진급</t>
    <phoneticPr fontId="2" type="noConversion"/>
  </si>
  <si>
    <t>단계</t>
    <phoneticPr fontId="2" type="noConversion"/>
  </si>
  <si>
    <t>하급</t>
    <phoneticPr fontId="2" type="noConversion"/>
  </si>
  <si>
    <t>중급</t>
    <phoneticPr fontId="2" type="noConversion"/>
  </si>
  <si>
    <t>상급</t>
    <phoneticPr fontId="2" type="noConversion"/>
  </si>
  <si>
    <t>데니</t>
    <phoneticPr fontId="2" type="noConversion"/>
  </si>
  <si>
    <t>스킬</t>
    <phoneticPr fontId="2" type="noConversion"/>
  </si>
  <si>
    <t>일반</t>
    <phoneticPr fontId="2" type="noConversion"/>
  </si>
  <si>
    <t>단계</t>
    <phoneticPr fontId="2" type="noConversion"/>
  </si>
  <si>
    <t>중급</t>
    <phoneticPr fontId="2" type="noConversion"/>
  </si>
  <si>
    <t>상급</t>
    <phoneticPr fontId="2" type="noConversion"/>
  </si>
  <si>
    <t>햄스터</t>
    <phoneticPr fontId="2" type="noConversion"/>
  </si>
  <si>
    <t>데니</t>
    <phoneticPr fontId="2" type="noConversion"/>
  </si>
  <si>
    <t>핵심</t>
    <phoneticPr fontId="2" type="noConversion"/>
  </si>
  <si>
    <t>단계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</si>
  <si>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</si>
  <si>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</si>
  <si>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</si>
  <si>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</si>
  <si>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</si>
  <si>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</si>
  <si>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전문가</t>
    <phoneticPr fontId="2" type="noConversion"/>
  </si>
  <si>
    <t>노토리우스</t>
    <phoneticPr fontId="2" type="noConversion"/>
  </si>
  <si>
    <t>데니</t>
    <phoneticPr fontId="2" type="noConversion"/>
  </si>
  <si>
    <t>엔진</t>
    <phoneticPr fontId="2" type="noConversion"/>
  </si>
  <si>
    <t>누적</t>
    <phoneticPr fontId="2" type="noConversion"/>
  </si>
  <si>
    <t>승급</t>
    <phoneticPr fontId="2" type="noConversion"/>
  </si>
  <si>
    <t>하급4</t>
    <phoneticPr fontId="2" type="noConversion"/>
  </si>
  <si>
    <t>중급12</t>
    <phoneticPr fontId="2" type="noConversion"/>
  </si>
  <si>
    <t>중급20</t>
    <phoneticPr fontId="2" type="noConversion"/>
  </si>
  <si>
    <t>상급10</t>
    <phoneticPr fontId="2" type="noConversion"/>
  </si>
  <si>
    <t>상급20</t>
    <phoneticPr fontId="2" type="noConversion"/>
  </si>
  <si>
    <t>상급만42</t>
    <phoneticPr fontId="2" type="noConversion"/>
  </si>
  <si>
    <t>A급</t>
    <phoneticPr fontId="2" type="noConversion"/>
  </si>
  <si>
    <t>S급</t>
    <phoneticPr fontId="2" type="noConversion"/>
  </si>
  <si>
    <t>상급16</t>
    <phoneticPr fontId="2" type="noConversion"/>
  </si>
  <si>
    <t>상급8</t>
    <phoneticPr fontId="2" type="noConversion"/>
  </si>
  <si>
    <t>중급16</t>
    <phoneticPr fontId="2" type="noConversion"/>
  </si>
  <si>
    <t>중급10</t>
    <phoneticPr fontId="2" type="noConversion"/>
  </si>
  <si>
    <t>하급3</t>
    <phoneticPr fontId="2" type="noConversion"/>
  </si>
  <si>
    <t>상급만33</t>
    <phoneticPr fontId="2" type="noConversion"/>
  </si>
  <si>
    <t>엘리시온</t>
    <phoneticPr fontId="2" type="noConversion"/>
  </si>
  <si>
    <t>미실리스</t>
    <phoneticPr fontId="2" type="noConversion"/>
  </si>
  <si>
    <t>테트라</t>
    <phoneticPr fontId="2" type="noConversion"/>
  </si>
  <si>
    <t>필그림</t>
    <phoneticPr fontId="2" type="noConversion"/>
  </si>
  <si>
    <t>어브노멀</t>
    <phoneticPr fontId="2" type="noConversion"/>
  </si>
  <si>
    <t>화력</t>
    <phoneticPr fontId="2" type="noConversion"/>
  </si>
  <si>
    <t>방어</t>
    <phoneticPr fontId="2" type="noConversion"/>
  </si>
  <si>
    <t>지원</t>
    <phoneticPr fontId="2" type="noConversion"/>
  </si>
  <si>
    <t>캐릭</t>
    <phoneticPr fontId="2" type="noConversion"/>
  </si>
  <si>
    <t>뚝</t>
    <phoneticPr fontId="2" type="noConversion"/>
  </si>
  <si>
    <t>갑</t>
    <phoneticPr fontId="2" type="noConversion"/>
  </si>
  <si>
    <t>팔</t>
    <phoneticPr fontId="2" type="noConversion"/>
  </si>
  <si>
    <t>신</t>
    <phoneticPr fontId="2" type="noConversion"/>
  </si>
  <si>
    <t>헬름</t>
    <phoneticPr fontId="2" type="noConversion"/>
  </si>
  <si>
    <t>프리바티 : 언카인드 메이드</t>
    <phoneticPr fontId="2" type="noConversion"/>
  </si>
  <si>
    <t>기준</t>
    <phoneticPr fontId="2" type="noConversion"/>
  </si>
  <si>
    <t>SSR</t>
    <phoneticPr fontId="2" type="noConversion"/>
  </si>
  <si>
    <t>이름</t>
    <phoneticPr fontId="2" type="noConversion"/>
  </si>
  <si>
    <t>기업</t>
    <phoneticPr fontId="2" type="noConversion"/>
  </si>
  <si>
    <t>속성</t>
    <phoneticPr fontId="2" type="noConversion"/>
  </si>
  <si>
    <t>무기</t>
    <phoneticPr fontId="2" type="noConversion"/>
  </si>
  <si>
    <t>버스트</t>
    <phoneticPr fontId="2" type="noConversion"/>
  </si>
  <si>
    <t>NO</t>
    <phoneticPr fontId="2" type="noConversion"/>
  </si>
  <si>
    <t>SR</t>
    <phoneticPr fontId="2" type="noConversion"/>
  </si>
  <si>
    <t>R</t>
    <phoneticPr fontId="2" type="noConversion"/>
  </si>
  <si>
    <t>솔저 E.G.</t>
    <phoneticPr fontId="2" type="noConversion"/>
  </si>
  <si>
    <t>솔져 F.A.</t>
    <phoneticPr fontId="2" type="noConversion"/>
  </si>
  <si>
    <t>솔져 O.W</t>
    <phoneticPr fontId="2" type="noConversion"/>
  </si>
  <si>
    <t>프로덕트 08</t>
    <phoneticPr fontId="2" type="noConversion"/>
  </si>
  <si>
    <t>프로덕트 12</t>
    <phoneticPr fontId="2" type="noConversion"/>
  </si>
  <si>
    <t>프로덕트 23</t>
    <phoneticPr fontId="2" type="noConversion"/>
  </si>
  <si>
    <t>iDoll 플라워</t>
    <phoneticPr fontId="2" type="noConversion"/>
  </si>
  <si>
    <t>iDoll 오션</t>
    <phoneticPr fontId="2" type="noConversion"/>
  </si>
  <si>
    <t>iDoll 썬</t>
    <phoneticPr fontId="2" type="noConversion"/>
  </si>
  <si>
    <t>라피</t>
    <phoneticPr fontId="2" type="noConversion"/>
  </si>
  <si>
    <t>네온</t>
    <phoneticPr fontId="2" type="noConversion"/>
  </si>
  <si>
    <t>델타</t>
    <phoneticPr fontId="2" type="noConversion"/>
  </si>
  <si>
    <t>앵커</t>
    <phoneticPr fontId="2" type="noConversion"/>
  </si>
  <si>
    <t>미하라</t>
    <phoneticPr fontId="2" type="noConversion"/>
  </si>
  <si>
    <t>N102</t>
    <phoneticPr fontId="2" type="noConversion"/>
  </si>
  <si>
    <t>에테르</t>
    <phoneticPr fontId="2" type="noConversion"/>
  </si>
  <si>
    <t>아니스</t>
    <phoneticPr fontId="2" type="noConversion"/>
  </si>
  <si>
    <t>벨로타</t>
    <phoneticPr fontId="2" type="noConversion"/>
  </si>
  <si>
    <t>미카</t>
    <phoneticPr fontId="2" type="noConversion"/>
  </si>
  <si>
    <t>네베</t>
    <phoneticPr fontId="2" type="noConversion"/>
  </si>
  <si>
    <t>히메노</t>
    <phoneticPr fontId="2" type="noConversion"/>
  </si>
  <si>
    <t>파스칼</t>
    <phoneticPr fontId="2" type="noConversion"/>
  </si>
  <si>
    <t>람</t>
    <phoneticPr fontId="2" type="noConversion"/>
  </si>
  <si>
    <t>미사토</t>
    <phoneticPr fontId="2" type="noConversion"/>
  </si>
  <si>
    <t>엠마</t>
    <phoneticPr fontId="2" type="noConversion"/>
  </si>
  <si>
    <t>프리바티</t>
    <phoneticPr fontId="2" type="noConversion"/>
  </si>
  <si>
    <t>시그널</t>
    <phoneticPr fontId="2" type="noConversion"/>
  </si>
  <si>
    <t>폴리</t>
    <phoneticPr fontId="2" type="noConversion"/>
  </si>
  <si>
    <t>미란다</t>
    <phoneticPr fontId="2" type="noConversion"/>
  </si>
  <si>
    <t>브리드</t>
    <phoneticPr fontId="2" type="noConversion"/>
  </si>
  <si>
    <t>솔린</t>
    <phoneticPr fontId="2" type="noConversion"/>
  </si>
  <si>
    <t>디젤</t>
    <phoneticPr fontId="2" type="noConversion"/>
  </si>
  <si>
    <t>베스티</t>
    <phoneticPr fontId="2" type="noConversion"/>
  </si>
  <si>
    <t>은화</t>
    <phoneticPr fontId="2" type="noConversion"/>
  </si>
  <si>
    <t>길로틴</t>
    <phoneticPr fontId="2" type="noConversion"/>
  </si>
  <si>
    <t>메이든</t>
    <phoneticPr fontId="2" type="noConversion"/>
  </si>
  <si>
    <t>네온 : 블루 오션</t>
    <phoneticPr fontId="2" type="noConversion"/>
  </si>
  <si>
    <t>마스트</t>
    <phoneticPr fontId="2" type="noConversion"/>
  </si>
  <si>
    <t>헬름 : 아쿠아마린</t>
    <phoneticPr fontId="2" type="noConversion"/>
  </si>
  <si>
    <t>마르차나</t>
    <phoneticPr fontId="2" type="noConversion"/>
  </si>
  <si>
    <t>출시순서 / 풀네임</t>
    <phoneticPr fontId="2" type="noConversion"/>
  </si>
  <si>
    <t>그레이브</t>
    <phoneticPr fontId="2" type="noConversion"/>
  </si>
  <si>
    <t>신데렐라</t>
    <phoneticPr fontId="2" type="noConversion"/>
  </si>
  <si>
    <t>루마니</t>
    <phoneticPr fontId="2" type="noConversion"/>
  </si>
  <si>
    <t>팬텀</t>
    <phoneticPr fontId="2" type="noConversion"/>
  </si>
  <si>
    <t>퀀시 : 이스케이프 퀸</t>
    <phoneticPr fontId="2" type="noConversion"/>
  </si>
  <si>
    <t>루주</t>
    <phoneticPr fontId="2" type="noConversion"/>
  </si>
  <si>
    <t>마리</t>
    <phoneticPr fontId="2" type="noConversion"/>
  </si>
  <si>
    <t>레이</t>
    <phoneticPr fontId="2" type="noConversion"/>
  </si>
  <si>
    <t>아스카</t>
    <phoneticPr fontId="2" type="noConversion"/>
  </si>
  <si>
    <t>츠바이</t>
    <phoneticPr fontId="2" type="noConversion"/>
  </si>
  <si>
    <t>아인</t>
    <phoneticPr fontId="2" type="noConversion"/>
  </si>
  <si>
    <t>로산나 : 시크 오션</t>
    <phoneticPr fontId="2" type="noConversion"/>
  </si>
  <si>
    <t>사쿠라 : 블룸 인 서머</t>
    <phoneticPr fontId="2" type="noConversion"/>
  </si>
  <si>
    <t>클레이</t>
    <phoneticPr fontId="2" type="noConversion"/>
  </si>
  <si>
    <t>앨리스 : 원더랜드 바니</t>
    <phoneticPr fontId="2" type="noConversion"/>
  </si>
  <si>
    <t>소다 : 트윙클링 바니</t>
    <phoneticPr fontId="2" type="noConversion"/>
  </si>
  <si>
    <t>트로니</t>
    <phoneticPr fontId="2" type="noConversion"/>
  </si>
  <si>
    <t>크라운</t>
    <phoneticPr fontId="2" type="noConversion"/>
  </si>
  <si>
    <t>베이</t>
    <phoneticPr fontId="2" type="noConversion"/>
  </si>
  <si>
    <t>렘</t>
    <phoneticPr fontId="2" type="noConversion"/>
  </si>
  <si>
    <t>에밀리아</t>
    <phoneticPr fontId="2" type="noConversion"/>
  </si>
  <si>
    <t>D : 킬러 와이프</t>
    <phoneticPr fontId="2" type="noConversion"/>
  </si>
  <si>
    <t>일레그</t>
    <phoneticPr fontId="2" type="noConversion"/>
  </si>
  <si>
    <t>에이드</t>
    <phoneticPr fontId="2" type="noConversion"/>
  </si>
  <si>
    <t>목단</t>
    <phoneticPr fontId="2" type="noConversion"/>
  </si>
  <si>
    <t>레오나</t>
    <phoneticPr fontId="2" type="noConversion"/>
  </si>
  <si>
    <t>홍련 : 흑영</t>
    <phoneticPr fontId="2" type="noConversion"/>
  </si>
  <si>
    <t>미카 : 스노우 버디</t>
    <phoneticPr fontId="2" type="noConversion"/>
  </si>
  <si>
    <t>루드밀라 : 윈터 오너</t>
    <phoneticPr fontId="2" type="noConversion"/>
  </si>
  <si>
    <t>토브</t>
    <phoneticPr fontId="2" type="noConversion"/>
  </si>
  <si>
    <t>레드 후드</t>
    <phoneticPr fontId="2" type="noConversion"/>
  </si>
  <si>
    <t>키리</t>
    <phoneticPr fontId="2" type="noConversion"/>
  </si>
  <si>
    <t>티아</t>
    <phoneticPr fontId="2" type="noConversion"/>
  </si>
  <si>
    <t>나가</t>
    <phoneticPr fontId="2" type="noConversion"/>
  </si>
  <si>
    <t>A2</t>
    <phoneticPr fontId="2" type="noConversion"/>
  </si>
  <si>
    <t>2B</t>
    <phoneticPr fontId="2" type="noConversion"/>
  </si>
  <si>
    <t>아니스 : 스파클링 서머</t>
    <phoneticPr fontId="2" type="noConversion"/>
  </si>
  <si>
    <t>네로</t>
    <phoneticPr fontId="2" type="noConversion"/>
  </si>
  <si>
    <t>메어리 : 베이 갓데스</t>
    <phoneticPr fontId="2" type="noConversion"/>
  </si>
  <si>
    <t>로산나</t>
    <phoneticPr fontId="2" type="noConversion"/>
  </si>
  <si>
    <t>누아르</t>
    <phoneticPr fontId="2" type="noConversion"/>
  </si>
  <si>
    <t>블랑</t>
    <phoneticPr fontId="2" type="noConversion"/>
  </si>
  <si>
    <t>도로시</t>
    <phoneticPr fontId="2" type="noConversion"/>
  </si>
  <si>
    <t>사쿠라</t>
    <phoneticPr fontId="2" type="noConversion"/>
  </si>
  <si>
    <t>비스킷</t>
    <phoneticPr fontId="2" type="noConversion"/>
  </si>
  <si>
    <t>파워</t>
    <phoneticPr fontId="2" type="noConversion"/>
  </si>
  <si>
    <t>마키마</t>
    <phoneticPr fontId="2" type="noConversion"/>
  </si>
  <si>
    <t>소다</t>
    <phoneticPr fontId="2" type="noConversion"/>
  </si>
  <si>
    <t>코코아</t>
    <phoneticPr fontId="2" type="noConversion"/>
  </si>
  <si>
    <t>바이퍼</t>
    <phoneticPr fontId="2" type="noConversion"/>
  </si>
  <si>
    <t>자칼</t>
    <phoneticPr fontId="2" type="noConversion"/>
  </si>
  <si>
    <t>모더니아</t>
    <phoneticPr fontId="2" type="noConversion"/>
  </si>
  <si>
    <t>앤 : 미라클 페어리</t>
    <phoneticPr fontId="2" type="noConversion"/>
  </si>
  <si>
    <t>루피 : 윈터 소퍼</t>
    <phoneticPr fontId="2" type="noConversion"/>
  </si>
  <si>
    <t>라플라스</t>
    <phoneticPr fontId="2" type="noConversion"/>
  </si>
  <si>
    <t>맥스웰</t>
    <phoneticPr fontId="2" type="noConversion"/>
  </si>
  <si>
    <t>유니</t>
    <phoneticPr fontId="2" type="noConversion"/>
  </si>
  <si>
    <t>리타</t>
    <phoneticPr fontId="2" type="noConversion"/>
  </si>
  <si>
    <t>율리아</t>
    <phoneticPr fontId="2" type="noConversion"/>
  </si>
  <si>
    <t>센티</t>
    <phoneticPr fontId="2" type="noConversion"/>
  </si>
  <si>
    <t>드레이크</t>
    <phoneticPr fontId="2" type="noConversion"/>
  </si>
  <si>
    <t>크로우</t>
    <phoneticPr fontId="2" type="noConversion"/>
  </si>
  <si>
    <t>페퍼</t>
    <phoneticPr fontId="2" type="noConversion"/>
  </si>
  <si>
    <t>애드미</t>
    <phoneticPr fontId="2" type="noConversion"/>
  </si>
  <si>
    <t>길티</t>
    <phoneticPr fontId="2" type="noConversion"/>
  </si>
  <si>
    <t>퀀시</t>
    <phoneticPr fontId="2" type="noConversion"/>
  </si>
  <si>
    <t>에피넬</t>
    <phoneticPr fontId="2" type="noConversion"/>
  </si>
  <si>
    <t>킬로</t>
    <phoneticPr fontId="2" type="noConversion"/>
  </si>
  <si>
    <t>슈가</t>
    <phoneticPr fontId="2" type="noConversion"/>
  </si>
  <si>
    <t>엑시아</t>
    <phoneticPr fontId="2" type="noConversion"/>
  </si>
  <si>
    <t>앨리스</t>
    <phoneticPr fontId="2" type="noConversion"/>
  </si>
  <si>
    <t>프림</t>
    <phoneticPr fontId="2" type="noConversion"/>
  </si>
  <si>
    <t>메어리</t>
    <phoneticPr fontId="2" type="noConversion"/>
  </si>
  <si>
    <t>밀크</t>
    <phoneticPr fontId="2" type="noConversion"/>
  </si>
  <si>
    <t>율하</t>
    <phoneticPr fontId="2" type="noConversion"/>
  </si>
  <si>
    <t>루드밀라</t>
    <phoneticPr fontId="2" type="noConversion"/>
  </si>
  <si>
    <t>루피</t>
    <phoneticPr fontId="2" type="noConversion"/>
  </si>
  <si>
    <t>얀</t>
    <phoneticPr fontId="2" type="noConversion"/>
  </si>
  <si>
    <t>도라</t>
    <phoneticPr fontId="2" type="noConversion"/>
  </si>
  <si>
    <t>노벨</t>
    <phoneticPr fontId="2" type="noConversion"/>
  </si>
  <si>
    <t>폴크방</t>
    <phoneticPr fontId="2" type="noConversion"/>
  </si>
  <si>
    <t>라이</t>
    <phoneticPr fontId="2" type="noConversion"/>
  </si>
  <si>
    <t>아리아</t>
    <phoneticPr fontId="2" type="noConversion"/>
  </si>
  <si>
    <t>노이즈</t>
    <phoneticPr fontId="2" type="noConversion"/>
  </si>
  <si>
    <t>볼륨</t>
    <phoneticPr fontId="2" type="noConversion"/>
  </si>
  <si>
    <t>스노우 화이트</t>
    <phoneticPr fontId="2" type="noConversion"/>
  </si>
  <si>
    <t>이사벨</t>
    <phoneticPr fontId="2" type="noConversion"/>
  </si>
  <si>
    <t>라푼젤</t>
    <phoneticPr fontId="2" type="noConversion"/>
  </si>
  <si>
    <t>홍련</t>
    <phoneticPr fontId="2" type="noConversion"/>
  </si>
  <si>
    <t>하란</t>
    <phoneticPr fontId="2" type="noConversion"/>
  </si>
  <si>
    <t>노아</t>
    <phoneticPr fontId="2" type="noConversion"/>
  </si>
  <si>
    <t>니힐리스타</t>
    <phoneticPr fontId="2" type="noConversion"/>
  </si>
  <si>
    <t>스노우 화이트 : 이노센트 데이즈</t>
    <phoneticPr fontId="2" type="noConversion"/>
  </si>
  <si>
    <t>라푼젤 : 퓨어 그레이스</t>
    <phoneticPr fontId="2" type="noConversion"/>
  </si>
  <si>
    <t>엘리시온</t>
  </si>
  <si>
    <t>미실리스</t>
  </si>
  <si>
    <t>테트라</t>
  </si>
  <si>
    <t>수냉</t>
  </si>
  <si>
    <t>수냉</t>
    <phoneticPr fontId="2" type="noConversion"/>
  </si>
  <si>
    <t>철갑</t>
  </si>
  <si>
    <t>철갑</t>
    <phoneticPr fontId="2" type="noConversion"/>
  </si>
  <si>
    <t>전격</t>
  </si>
  <si>
    <t>전격</t>
    <phoneticPr fontId="2" type="noConversion"/>
  </si>
  <si>
    <t>풍압</t>
  </si>
  <si>
    <t>풍압</t>
    <phoneticPr fontId="2" type="noConversion"/>
  </si>
  <si>
    <t>작열</t>
  </si>
  <si>
    <t>작열</t>
    <phoneticPr fontId="2" type="noConversion"/>
  </si>
  <si>
    <t>SMG</t>
    <phoneticPr fontId="2" type="noConversion"/>
  </si>
  <si>
    <t>AR</t>
    <phoneticPr fontId="2" type="noConversion"/>
  </si>
  <si>
    <t>SG</t>
    <phoneticPr fontId="2" type="noConversion"/>
  </si>
  <si>
    <t>RL</t>
    <phoneticPr fontId="2" type="noConversion"/>
  </si>
  <si>
    <t>MG</t>
    <phoneticPr fontId="2" type="noConversion"/>
  </si>
  <si>
    <t>테트라</t>
    <phoneticPr fontId="2" type="noConversion"/>
  </si>
  <si>
    <t>수냉</t>
    <phoneticPr fontId="2" type="noConversion"/>
  </si>
  <si>
    <t>젤다</t>
    <phoneticPr fontId="2" type="noConversion"/>
  </si>
  <si>
    <t>SG</t>
    <phoneticPr fontId="2" type="noConversion"/>
  </si>
  <si>
    <t>작열</t>
    <phoneticPr fontId="2" type="noConversion"/>
  </si>
  <si>
    <t>SR</t>
    <phoneticPr fontId="2" type="noConversion"/>
  </si>
  <si>
    <t>테트라</t>
    <phoneticPr fontId="2" type="noConversion"/>
  </si>
  <si>
    <t>작열</t>
    <phoneticPr fontId="2" type="noConversion"/>
  </si>
  <si>
    <t>MG</t>
    <phoneticPr fontId="2" type="noConversion"/>
  </si>
  <si>
    <t>어브노말</t>
    <phoneticPr fontId="2" type="noConversion"/>
  </si>
  <si>
    <t>수냉</t>
    <phoneticPr fontId="2" type="noConversion"/>
  </si>
  <si>
    <t>SMG</t>
    <phoneticPr fontId="2" type="noConversion"/>
  </si>
  <si>
    <t>어브노말</t>
    <phoneticPr fontId="2" type="noConversion"/>
  </si>
  <si>
    <t>RL</t>
    <phoneticPr fontId="2" type="noConversion"/>
  </si>
  <si>
    <t>테트라</t>
    <phoneticPr fontId="2" type="noConversion"/>
  </si>
  <si>
    <t>전격</t>
    <phoneticPr fontId="2" type="noConversion"/>
  </si>
  <si>
    <t>RL</t>
    <phoneticPr fontId="2" type="noConversion"/>
  </si>
  <si>
    <t>SR</t>
    <phoneticPr fontId="2" type="noConversion"/>
  </si>
  <si>
    <t>AR</t>
    <phoneticPr fontId="2" type="noConversion"/>
  </si>
  <si>
    <t>필그림</t>
    <phoneticPr fontId="2" type="noConversion"/>
  </si>
  <si>
    <t>엘리시온</t>
    <phoneticPr fontId="2" type="noConversion"/>
  </si>
  <si>
    <t>풍압</t>
    <phoneticPr fontId="2" type="noConversion"/>
  </si>
  <si>
    <t>수냉</t>
    <phoneticPr fontId="2" type="noConversion"/>
  </si>
  <si>
    <t>MG</t>
    <phoneticPr fontId="2" type="noConversion"/>
  </si>
  <si>
    <t>엘리시온</t>
    <phoneticPr fontId="2" type="noConversion"/>
  </si>
  <si>
    <t>전격</t>
    <phoneticPr fontId="2" type="noConversion"/>
  </si>
  <si>
    <t>SMG</t>
    <phoneticPr fontId="2" type="noConversion"/>
  </si>
  <si>
    <t>철갑</t>
    <phoneticPr fontId="2" type="noConversion"/>
  </si>
  <si>
    <t>AR</t>
    <phoneticPr fontId="2" type="noConversion"/>
  </si>
  <si>
    <t>철갑</t>
    <phoneticPr fontId="2" type="noConversion"/>
  </si>
  <si>
    <t>SG</t>
    <phoneticPr fontId="2" type="noConversion"/>
  </si>
  <si>
    <t>풍압</t>
    <phoneticPr fontId="2" type="noConversion"/>
  </si>
  <si>
    <t>RL</t>
    <phoneticPr fontId="2" type="noConversion"/>
  </si>
  <si>
    <t>엘리시온</t>
    <phoneticPr fontId="2" type="noConversion"/>
  </si>
  <si>
    <t>전격</t>
    <phoneticPr fontId="2" type="noConversion"/>
  </si>
  <si>
    <t>SG</t>
    <phoneticPr fontId="2" type="noConversion"/>
  </si>
  <si>
    <t>엘리시온</t>
    <phoneticPr fontId="2" type="noConversion"/>
  </si>
  <si>
    <t>SR</t>
    <phoneticPr fontId="2" type="noConversion"/>
  </si>
  <si>
    <t>엘리시온</t>
    <phoneticPr fontId="2" type="noConversion"/>
  </si>
  <si>
    <t>전격</t>
    <phoneticPr fontId="2" type="noConversion"/>
  </si>
  <si>
    <t>SG</t>
    <phoneticPr fontId="2" type="noConversion"/>
  </si>
  <si>
    <t>수냉</t>
    <phoneticPr fontId="2" type="noConversion"/>
  </si>
  <si>
    <t>미실리스</t>
    <phoneticPr fontId="2" type="noConversion"/>
  </si>
  <si>
    <t>미실리스</t>
    <phoneticPr fontId="2" type="noConversion"/>
  </si>
  <si>
    <t>전격</t>
    <phoneticPr fontId="2" type="noConversion"/>
  </si>
  <si>
    <t>미실리스</t>
    <phoneticPr fontId="2" type="noConversion"/>
  </si>
  <si>
    <t>수냉</t>
    <phoneticPr fontId="2" type="noConversion"/>
  </si>
  <si>
    <t>AR</t>
    <phoneticPr fontId="2" type="noConversion"/>
  </si>
  <si>
    <t>미실리스</t>
    <phoneticPr fontId="2" type="noConversion"/>
  </si>
  <si>
    <t>작열</t>
    <phoneticPr fontId="2" type="noConversion"/>
  </si>
  <si>
    <t>SR</t>
    <phoneticPr fontId="2" type="noConversion"/>
  </si>
  <si>
    <t>수냉</t>
    <phoneticPr fontId="2" type="noConversion"/>
  </si>
  <si>
    <t>SMG</t>
    <phoneticPr fontId="2" type="noConversion"/>
  </si>
  <si>
    <t>테트라</t>
    <phoneticPr fontId="2" type="noConversion"/>
  </si>
  <si>
    <t>테트라</t>
    <phoneticPr fontId="2" type="noConversion"/>
  </si>
  <si>
    <t>어브노말</t>
    <phoneticPr fontId="2" type="noConversion"/>
  </si>
  <si>
    <t>테트라</t>
    <phoneticPr fontId="2" type="noConversion"/>
  </si>
  <si>
    <t>필그림</t>
    <phoneticPr fontId="2" type="noConversion"/>
  </si>
  <si>
    <t>어브노말</t>
    <phoneticPr fontId="2" type="noConversion"/>
  </si>
  <si>
    <t>어브노말</t>
    <phoneticPr fontId="2" type="noConversion"/>
  </si>
  <si>
    <t>어브노말</t>
    <phoneticPr fontId="2" type="noConversion"/>
  </si>
  <si>
    <t>테트라</t>
    <phoneticPr fontId="2" type="noConversion"/>
  </si>
  <si>
    <t>풍압</t>
    <phoneticPr fontId="2" type="noConversion"/>
  </si>
  <si>
    <t>풍압</t>
    <phoneticPr fontId="2" type="noConversion"/>
  </si>
  <si>
    <t>MG</t>
    <phoneticPr fontId="2" type="noConversion"/>
  </si>
  <si>
    <t>수냉</t>
    <phoneticPr fontId="2" type="noConversion"/>
  </si>
  <si>
    <t>작열</t>
    <phoneticPr fontId="2" type="noConversion"/>
  </si>
  <si>
    <t>Λ</t>
    <phoneticPr fontId="2" type="noConversion"/>
  </si>
  <si>
    <t>MG</t>
    <phoneticPr fontId="2" type="noConversion"/>
  </si>
  <si>
    <t>철갑</t>
    <phoneticPr fontId="2" type="noConversion"/>
  </si>
  <si>
    <t>SMG</t>
    <phoneticPr fontId="2" type="noConversion"/>
  </si>
  <si>
    <t>전격</t>
    <phoneticPr fontId="2" type="noConversion"/>
  </si>
  <si>
    <t>작열</t>
    <phoneticPr fontId="2" type="noConversion"/>
  </si>
  <si>
    <t>AR</t>
    <phoneticPr fontId="2" type="noConversion"/>
  </si>
  <si>
    <t>RL</t>
    <phoneticPr fontId="2" type="noConversion"/>
  </si>
  <si>
    <t>수냉</t>
    <phoneticPr fontId="2" type="noConversion"/>
  </si>
  <si>
    <t>작열</t>
    <phoneticPr fontId="2" type="noConversion"/>
  </si>
  <si>
    <t>전격</t>
    <phoneticPr fontId="2" type="noConversion"/>
  </si>
  <si>
    <t>AR</t>
    <phoneticPr fontId="2" type="noConversion"/>
  </si>
  <si>
    <t>필그림</t>
    <phoneticPr fontId="2" type="noConversion"/>
  </si>
  <si>
    <t>필그림</t>
    <phoneticPr fontId="2" type="noConversion"/>
  </si>
  <si>
    <t>RL</t>
    <phoneticPr fontId="2" type="noConversion"/>
  </si>
  <si>
    <t>작열</t>
    <phoneticPr fontId="2" type="noConversion"/>
  </si>
  <si>
    <t>AR</t>
    <phoneticPr fontId="2" type="noConversion"/>
  </si>
  <si>
    <t>미실리스</t>
    <phoneticPr fontId="2" type="noConversion"/>
  </si>
  <si>
    <t>작열</t>
    <phoneticPr fontId="2" type="noConversion"/>
  </si>
  <si>
    <t>RL</t>
    <phoneticPr fontId="2" type="noConversion"/>
  </si>
  <si>
    <t>기타</t>
    <phoneticPr fontId="2" type="noConversion"/>
  </si>
  <si>
    <t>기준 : 2024-11-06</t>
    <phoneticPr fontId="2" type="noConversion"/>
  </si>
  <si>
    <t>전체 필요 합</t>
    <phoneticPr fontId="2" type="noConversion"/>
  </si>
  <si>
    <t>캐릭터 레벨업</t>
    <phoneticPr fontId="2" type="noConversion"/>
  </si>
  <si>
    <t>간략화</t>
    <phoneticPr fontId="2" type="noConversion"/>
  </si>
  <si>
    <t>시작</t>
    <phoneticPr fontId="2" type="noConversion"/>
  </si>
  <si>
    <t>목표</t>
    <phoneticPr fontId="2" type="noConversion"/>
  </si>
  <si>
    <t>+3000</t>
    <phoneticPr fontId="2" type="noConversion"/>
  </si>
  <si>
    <t>캐릭터 Lv</t>
    <phoneticPr fontId="2" type="noConversion"/>
  </si>
  <si>
    <t>Lv</t>
    <phoneticPr fontId="4" type="noConversion"/>
  </si>
  <si>
    <t>해당</t>
    <phoneticPr fontId="4" type="noConversion"/>
  </si>
  <si>
    <t>누적</t>
    <phoneticPr fontId="4" type="noConversion"/>
  </si>
  <si>
    <t>누적 경험치</t>
    <phoneticPr fontId="2" type="noConversion"/>
  </si>
  <si>
    <t>환산</t>
    <phoneticPr fontId="2" type="noConversion"/>
  </si>
  <si>
    <t>승급 Lv</t>
    <phoneticPr fontId="2" type="noConversion"/>
  </si>
  <si>
    <t>캐릭터 진급</t>
    <phoneticPr fontId="2" type="noConversion"/>
  </si>
  <si>
    <t>사용 재화</t>
    <phoneticPr fontId="2" type="noConversion"/>
  </si>
  <si>
    <t>캐릭터 경험치</t>
    <phoneticPr fontId="2" type="noConversion"/>
  </si>
  <si>
    <t>W-엔진 경험치</t>
    <phoneticPr fontId="2" type="noConversion"/>
  </si>
  <si>
    <t>W-엔진 배터리</t>
    <phoneticPr fontId="2" type="noConversion"/>
  </si>
  <si>
    <t>변조 W-엔진 전원</t>
    <phoneticPr fontId="2" type="noConversion"/>
  </si>
  <si>
    <t>W-엔진 에너지 모듈</t>
    <phoneticPr fontId="2" type="noConversion"/>
  </si>
  <si>
    <t>디스크 경험치</t>
    <phoneticPr fontId="2" type="noConversion"/>
  </si>
  <si>
    <t>Bangboo 경험치</t>
    <phoneticPr fontId="2" type="noConversion"/>
  </si>
  <si>
    <t>보유</t>
    <phoneticPr fontId="2" type="noConversion"/>
  </si>
  <si>
    <t>티어</t>
    <phoneticPr fontId="2" type="noConversion"/>
  </si>
  <si>
    <t>명칭</t>
    <phoneticPr fontId="2" type="noConversion"/>
  </si>
  <si>
    <t>합</t>
    <phoneticPr fontId="2" type="noConversion"/>
  </si>
  <si>
    <t>수습 조사원 기록</t>
    <phoneticPr fontId="2" type="noConversion"/>
  </si>
  <si>
    <t>정규 조사원 기록</t>
    <phoneticPr fontId="2" type="noConversion"/>
  </si>
  <si>
    <t>선임 조사원 기록</t>
    <phoneticPr fontId="2" type="noConversion"/>
  </si>
  <si>
    <t>XP</t>
    <phoneticPr fontId="2" type="noConversion"/>
  </si>
  <si>
    <t>3T
환산</t>
    <phoneticPr fontId="2" type="noConversion"/>
  </si>
  <si>
    <t>「Bangboo」 소프트웨어 패치</t>
    <phoneticPr fontId="2" type="noConversion"/>
  </si>
  <si>
    <t>「Bangboo」 알고리즘 모듈</t>
    <phoneticPr fontId="2" type="noConversion"/>
  </si>
  <si>
    <t>「Bangboo」 시스템 컨트롤</t>
    <phoneticPr fontId="2" type="noConversion"/>
  </si>
  <si>
    <t>플라스틱 도금제</t>
    <phoneticPr fontId="2" type="noConversion"/>
  </si>
  <si>
    <t>크리스털 도금제</t>
    <phoneticPr fontId="2" type="noConversion"/>
  </si>
  <si>
    <t>에테르 도금제</t>
    <phoneticPr fontId="2" type="noConversion"/>
  </si>
  <si>
    <t>기본 물리 칩</t>
    <phoneticPr fontId="2" type="noConversion"/>
  </si>
  <si>
    <t>심화 물리 칩</t>
    <phoneticPr fontId="2" type="noConversion"/>
  </si>
  <si>
    <t>특화 물리 칩</t>
    <phoneticPr fontId="2" type="noConversion"/>
  </si>
  <si>
    <t>기본 화상 칩</t>
    <phoneticPr fontId="2" type="noConversion"/>
  </si>
  <si>
    <t>심화 화상 칩</t>
    <phoneticPr fontId="2" type="noConversion"/>
  </si>
  <si>
    <t>기본 빙결 칩</t>
    <phoneticPr fontId="2" type="noConversion"/>
  </si>
  <si>
    <t>심화 빙결 칩</t>
    <phoneticPr fontId="2" type="noConversion"/>
  </si>
  <si>
    <t>특화 빙결 칩</t>
    <phoneticPr fontId="2" type="noConversion"/>
  </si>
  <si>
    <t>기본 에테르 칩</t>
    <phoneticPr fontId="2" type="noConversion"/>
  </si>
  <si>
    <t>심화 에테르 칩</t>
    <phoneticPr fontId="2" type="noConversion"/>
  </si>
  <si>
    <t>특화 에테르 칩</t>
    <phoneticPr fontId="2" type="noConversion"/>
  </si>
  <si>
    <t>W-엔진 개조</t>
    <phoneticPr fontId="2" type="noConversion"/>
  </si>
  <si>
    <t>초급 강공 휘장</t>
    <phoneticPr fontId="2" type="noConversion"/>
  </si>
  <si>
    <t>고급 강공 휘장</t>
    <phoneticPr fontId="2" type="noConversion"/>
  </si>
  <si>
    <t>선구자 휘장</t>
    <phoneticPr fontId="2" type="noConversion"/>
  </si>
  <si>
    <t>초급 격파 휘장</t>
    <phoneticPr fontId="2" type="noConversion"/>
  </si>
  <si>
    <t>파괴자 휘장</t>
    <phoneticPr fontId="2" type="noConversion"/>
  </si>
  <si>
    <t>초급 이상 휘장</t>
    <phoneticPr fontId="2" type="noConversion"/>
  </si>
  <si>
    <t>지배자 휘장</t>
    <phoneticPr fontId="2" type="noConversion"/>
  </si>
  <si>
    <t>초급 지원 휘장</t>
    <phoneticPr fontId="2" type="noConversion"/>
  </si>
  <si>
    <t>통솔자 휘장</t>
    <phoneticPr fontId="2" type="noConversion"/>
  </si>
  <si>
    <t>초급 방어 휘장</t>
    <phoneticPr fontId="2" type="noConversion"/>
  </si>
  <si>
    <t>수호자 휘장</t>
    <phoneticPr fontId="2" type="noConversion"/>
  </si>
  <si>
    <t>고급 격파 휘장</t>
    <phoneticPr fontId="2" type="noConversion"/>
  </si>
  <si>
    <t>고급 이상 휘장</t>
    <phoneticPr fontId="2" type="noConversion"/>
  </si>
  <si>
    <t>고급 지원 휘장</t>
    <phoneticPr fontId="2" type="noConversion"/>
  </si>
  <si>
    <t>고급 방어 휘장</t>
    <phoneticPr fontId="2" type="noConversion"/>
  </si>
  <si>
    <t>강공 부품</t>
    <phoneticPr fontId="2" type="noConversion"/>
  </si>
  <si>
    <t>강화형 강공 부품</t>
    <phoneticPr fontId="2" type="noConversion"/>
  </si>
  <si>
    <t>특화형 강공 부품</t>
    <phoneticPr fontId="2" type="noConversion"/>
  </si>
  <si>
    <t>격파 부품</t>
    <phoneticPr fontId="2" type="noConversion"/>
  </si>
  <si>
    <t>이상 부품</t>
    <phoneticPr fontId="2" type="noConversion"/>
  </si>
  <si>
    <t>지원 부품</t>
    <phoneticPr fontId="2" type="noConversion"/>
  </si>
  <si>
    <t>방어 부품</t>
    <phoneticPr fontId="2" type="noConversion"/>
  </si>
  <si>
    <t>강화형 격파 부품</t>
    <phoneticPr fontId="2" type="noConversion"/>
  </si>
  <si>
    <t>특화형 격파 부품</t>
    <phoneticPr fontId="2" type="noConversion"/>
  </si>
  <si>
    <t>강화형 이상 부품</t>
    <phoneticPr fontId="2" type="noConversion"/>
  </si>
  <si>
    <t>특화형 이상 부품</t>
    <phoneticPr fontId="2" type="noConversion"/>
  </si>
  <si>
    <t>강화형 지원 부품</t>
    <phoneticPr fontId="2" type="noConversion"/>
  </si>
  <si>
    <t>특화형 지원 부품</t>
    <phoneticPr fontId="2" type="noConversion"/>
  </si>
  <si>
    <t>강화형 방어 부품</t>
    <phoneticPr fontId="2" type="noConversion"/>
  </si>
  <si>
    <t>특화형 방어 부품</t>
    <phoneticPr fontId="2" type="noConversion"/>
  </si>
  <si>
    <t>스킬 속성 칩</t>
    <phoneticPr fontId="2" type="noConversion"/>
  </si>
  <si>
    <t>특화 화상 칩.</t>
    <phoneticPr fontId="2" type="noConversion"/>
  </si>
  <si>
    <t>기본 전기충격 칩</t>
    <phoneticPr fontId="2" type="noConversion"/>
  </si>
  <si>
    <t>심화 전기충격 칩</t>
    <phoneticPr fontId="2" type="noConversion"/>
  </si>
  <si>
    <t>특화 전기충격 칩</t>
    <phoneticPr fontId="2" type="noConversion"/>
  </si>
  <si>
    <t>「햄스터 우리」 접근기</t>
    <phoneticPr fontId="2" type="noConversion"/>
  </si>
  <si>
    <t>「Bangboo」 최적화</t>
    <phoneticPr fontId="2" type="noConversion"/>
  </si>
  <si>
    <t>에테르 전해액</t>
    <phoneticPr fontId="2" type="noConversion"/>
  </si>
  <si>
    <t>에너지 유체액</t>
    <phoneticPr fontId="2" type="noConversion"/>
  </si>
  <si>
    <t>농축형 냉각액</t>
    <phoneticPr fontId="2" type="noConversion"/>
  </si>
  <si>
    <t>전문가 도전룸</t>
    <phoneticPr fontId="2" type="noConversion"/>
  </si>
  <si>
    <t>NO.</t>
    <phoneticPr fontId="2" type="noConversion"/>
  </si>
  <si>
    <t>드랍템</t>
    <phoneticPr fontId="2" type="noConversion"/>
  </si>
  <si>
    <t>보유
개수</t>
    <phoneticPr fontId="2" type="noConversion"/>
  </si>
  <si>
    <t>사용 에이전트</t>
    <phoneticPr fontId="2" type="noConversion"/>
  </si>
  <si>
    <t>노토리우스 · 듀라한</t>
    <phoneticPr fontId="2" type="noConversion"/>
  </si>
  <si>
    <t>고차원 데이터 : 형벌 통지</t>
    <phoneticPr fontId="2" type="noConversion"/>
  </si>
  <si>
    <t>주모자 · 지명수배 행동대원</t>
    <phoneticPr fontId="2" type="noConversion"/>
  </si>
  <si>
    <t>고차원 데이터 : 진홍색 공포</t>
    <phoneticPr fontId="2" type="noConversion"/>
  </si>
  <si>
    <t>노토리우스 · 무장 하티</t>
    <phoneticPr fontId="2" type="noConversion"/>
  </si>
  <si>
    <t>고차원 데이터 : 추격의 잔영</t>
    <phoneticPr fontId="2" type="noConversion"/>
  </si>
  <si>
    <t>한스 · 에너지형</t>
    <phoneticPr fontId="2" type="noConversion"/>
  </si>
  <si>
    <t>고차원 데이터 : 단단한 악의</t>
    <phoneticPr fontId="2" type="noConversion"/>
  </si>
  <si>
    <t>엘렌, 엔비
소우가쿠, 니콜</t>
    <phoneticPr fontId="2" type="noConversion"/>
  </si>
  <si>
    <t>네코마타, 코린
파이퍼</t>
    <phoneticPr fontId="2" type="noConversion"/>
  </si>
  <si>
    <t>빌리, 리카온
주연, 청의</t>
    <phoneticPr fontId="2" type="noConversion"/>
  </si>
  <si>
    <t>콜레다, 벤, 루시</t>
    <phoneticPr fontId="2" type="noConversion"/>
  </si>
  <si>
    <t>티폰 · 슬러거</t>
    <phoneticPr fontId="2" type="noConversion"/>
  </si>
  <si>
    <t>고차원 데이터 : 파멸의 돌진</t>
    <phoneticPr fontId="2" type="noConversion"/>
  </si>
  <si>
    <t>엔톤, 그레이스, 11호
리나, 야나기</t>
    <phoneticPr fontId="2" type="noConversion"/>
  </si>
  <si>
    <t>횡포자</t>
    <phoneticPr fontId="2" type="noConversion"/>
  </si>
  <si>
    <t>고차원 데이터 : 떨어지는 주먹</t>
    <phoneticPr fontId="2" type="noConversion"/>
  </si>
  <si>
    <t>세스, 제인</t>
    <phoneticPr fontId="2" type="noConversion"/>
  </si>
  <si>
    <t>도플갱어 · 제인</t>
    <phoneticPr fontId="2" type="noConversion"/>
  </si>
  <si>
    <t>고차원 데이터 : 잠습하는 그림자</t>
    <phoneticPr fontId="2" type="noConversion"/>
  </si>
  <si>
    <t>카이사르, 버니스</t>
    <phoneticPr fontId="2" type="noConversion"/>
  </si>
  <si>
    <t>노토리우스 사냥</t>
    <phoneticPr fontId="2" type="noConversion"/>
  </si>
  <si>
    <t>갓 태어난 죽음의 도살자</t>
    <phoneticPr fontId="2" type="noConversion"/>
  </si>
  <si>
    <t>피바람의 손아귀</t>
    <phoneticPr fontId="2" type="noConversion"/>
  </si>
  <si>
    <t>엘렌, 엔비, 루시, 네코마타
니콜, 빌리, 제인</t>
    <phoneticPr fontId="2" type="noConversion"/>
  </si>
  <si>
    <t>미지의 복합 침식체</t>
    <phoneticPr fontId="2" type="noConversion"/>
  </si>
  <si>
    <t>활력 구동</t>
    <phoneticPr fontId="2" type="noConversion"/>
  </si>
  <si>
    <t>콜레다, 그레이스, 벤, 세스
 앤톤, 야나기, 주연, 청의</t>
    <phoneticPr fontId="2" type="noConversion"/>
  </si>
  <si>
    <t>마리오네트 · 쌍둥이</t>
    <phoneticPr fontId="2" type="noConversion"/>
  </si>
  <si>
    <t>피날레 슈즈</t>
    <phoneticPr fontId="2" type="noConversion"/>
  </si>
  <si>
    <t>소우가쿠, 파이퍼, 코린
11호, 리카온, 리나</t>
    <phoneticPr fontId="2" type="noConversion"/>
  </si>
  <si>
    <t>오버로드 침식체 · 폼페이</t>
    <phoneticPr fontId="2" type="noConversion"/>
  </si>
  <si>
    <t>스칼렛 엔진</t>
    <phoneticPr fontId="2" type="noConversion"/>
  </si>
  <si>
    <t>분류</t>
    <phoneticPr fontId="2" type="noConversion"/>
  </si>
  <si>
    <t>헬멧</t>
    <phoneticPr fontId="2" type="noConversion"/>
  </si>
  <si>
    <t>갑옷</t>
    <phoneticPr fontId="2" type="noConversion"/>
  </si>
  <si>
    <t>신발</t>
    <phoneticPr fontId="2" type="noConversion"/>
  </si>
  <si>
    <t>해당 캐릭터 수 :</t>
    <phoneticPr fontId="2" type="noConversion"/>
  </si>
  <si>
    <t>레후</t>
    <phoneticPr fontId="2" type="noConversion"/>
  </si>
  <si>
    <t>캐 경
릭 험
터 치</t>
    <phoneticPr fontId="2" type="noConversion"/>
  </si>
  <si>
    <t>W 경
엔 험
진 치</t>
    <phoneticPr fontId="2" type="noConversion"/>
  </si>
  <si>
    <t>디 경
스 험
크 치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</si>
  <si>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</si>
  <si>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</si>
  <si>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</si>
  <si>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</si>
  <si>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</si>
  <si>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</si>
  <si>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</si>
  <si>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배터리 +80</t>
    <phoneticPr fontId="2" type="noConversion"/>
  </si>
  <si>
    <t>강공 휘장</t>
    <phoneticPr fontId="2" type="noConversion"/>
  </si>
  <si>
    <t>방어 휘장</t>
    <phoneticPr fontId="2" type="noConversion"/>
  </si>
  <si>
    <t>화상 칩</t>
    <phoneticPr fontId="2" type="noConversion"/>
  </si>
  <si>
    <t>「Bangboo」 Lv</t>
    <phoneticPr fontId="2" type="noConversion"/>
  </si>
  <si>
    <t>하급</t>
    <phoneticPr fontId="2" type="noConversion"/>
  </si>
  <si>
    <t>중급</t>
    <phoneticPr fontId="2" type="noConversion"/>
  </si>
  <si>
    <t>중급</t>
    <phoneticPr fontId="2" type="noConversion"/>
  </si>
  <si>
    <t>상급</t>
    <phoneticPr fontId="2" type="noConversion"/>
  </si>
  <si>
    <t>상급</t>
    <phoneticPr fontId="2" type="noConversion"/>
  </si>
  <si>
    <t>개수</t>
    <phoneticPr fontId="2" type="noConversion"/>
  </si>
  <si>
    <t>데니</t>
    <phoneticPr fontId="2" type="noConversion"/>
  </si>
  <si>
    <t>경험치
방부</t>
    <phoneticPr fontId="2" type="noConversion"/>
  </si>
  <si>
    <t>「Bangboo」 알고리즘 모듈</t>
    <phoneticPr fontId="2" type="noConversion"/>
  </si>
  <si>
    <t>「Bangboo」 시스템  컨트롤</t>
    <phoneticPr fontId="2" type="noConversion"/>
  </si>
  <si>
    <t>물리</t>
    <phoneticPr fontId="2" type="noConversion"/>
  </si>
  <si>
    <t>빙결</t>
    <phoneticPr fontId="2" type="noConversion"/>
  </si>
  <si>
    <t>화상</t>
    <phoneticPr fontId="2" type="noConversion"/>
  </si>
  <si>
    <t>전기</t>
    <phoneticPr fontId="2" type="noConversion"/>
  </si>
  <si>
    <t>에테르</t>
    <phoneticPr fontId="2" type="noConversion"/>
  </si>
  <si>
    <t>스킬육성</t>
    <phoneticPr fontId="2" type="noConversion"/>
  </si>
  <si>
    <t>캐릭터 진급</t>
    <phoneticPr fontId="2" type="noConversion"/>
  </si>
  <si>
    <t>엔진 진급</t>
    <phoneticPr fontId="2" type="noConversion"/>
  </si>
  <si>
    <t>강공</t>
    <phoneticPr fontId="2" type="noConversion"/>
  </si>
  <si>
    <t>최적화
방부</t>
    <phoneticPr fontId="2" type="noConversion"/>
  </si>
  <si>
    <t>이상</t>
    <phoneticPr fontId="2" type="noConversion"/>
  </si>
  <si>
    <t>방어</t>
    <phoneticPr fontId="2" type="noConversion"/>
  </si>
  <si>
    <t>격파</t>
    <phoneticPr fontId="2" type="noConversion"/>
  </si>
  <si>
    <t>지원</t>
    <phoneticPr fontId="2" type="noConversion"/>
  </si>
  <si>
    <t>S급 엔진 Lv</t>
    <phoneticPr fontId="2" type="noConversion"/>
  </si>
  <si>
    <t>https://namu.wiki/w/승리의%20여신:%20니케/대원%20모집</t>
    <phoneticPr fontId="2" type="noConversion"/>
  </si>
  <si>
    <t>플로라</t>
    <phoneticPr fontId="2" type="noConversion"/>
  </si>
  <si>
    <t>메이든 : 아이스 로즈</t>
    <phoneticPr fontId="2" type="noConversion"/>
  </si>
  <si>
    <t>길로틴 : 윈터 슬레이어</t>
    <phoneticPr fontId="2" type="noConversion"/>
  </si>
  <si>
    <t>라피 : 레드후드</t>
    <phoneticPr fontId="2" type="noConversion"/>
  </si>
  <si>
    <t>엘리시온【오버스펙】</t>
    <phoneticPr fontId="2" type="noConversion"/>
  </si>
  <si>
    <t>특이</t>
    <phoneticPr fontId="2" type="noConversion"/>
  </si>
  <si>
    <t>25.01.02</t>
    <phoneticPr fontId="2" type="noConversion"/>
  </si>
  <si>
    <t>스토리팟</t>
    <phoneticPr fontId="2" type="noConversion"/>
  </si>
  <si>
    <t>흑</t>
    <phoneticPr fontId="2" type="noConversion"/>
  </si>
  <si>
    <t>라후</t>
    <phoneticPr fontId="2" type="noConversion"/>
  </si>
  <si>
    <t>크</t>
    <phoneticPr fontId="2" type="noConversion"/>
  </si>
  <si>
    <t>1.</t>
    <phoneticPr fontId="2" type="noConversion"/>
  </si>
  <si>
    <t>2.</t>
    <phoneticPr fontId="2" type="noConversion"/>
  </si>
  <si>
    <t>딜몰빵</t>
    <phoneticPr fontId="2" type="noConversion"/>
  </si>
  <si>
    <t>안정성</t>
    <phoneticPr fontId="2" type="noConversion"/>
  </si>
  <si>
    <t>딜러</t>
    <phoneticPr fontId="2" type="noConversion"/>
  </si>
  <si>
    <t>특특요 - 미러컨테이너(전격우코)</t>
    <phoneticPr fontId="2" type="noConversion"/>
  </si>
  <si>
    <t>특특요 - 인디빌리아(작열우코)</t>
    <phoneticPr fontId="2" type="noConversion"/>
  </si>
  <si>
    <t>특특요 - 울트라(철갑우코)</t>
    <phoneticPr fontId="2" type="noConversion"/>
  </si>
  <si>
    <t>특특요 - 하베스터(수냉우코)</t>
    <phoneticPr fontId="2" type="noConversion"/>
  </si>
  <si>
    <t>특특요 - 크라켄(풍압우코)</t>
    <phoneticPr fontId="2" type="noConversion"/>
  </si>
  <si>
    <t>앨</t>
    <phoneticPr fontId="2" type="noConversion"/>
  </si>
  <si>
    <t>뉴비 아레나</t>
    <phoneticPr fontId="2" type="noConversion"/>
  </si>
  <si>
    <t>스페셜 아레나</t>
    <phoneticPr fontId="2" type="noConversion"/>
  </si>
  <si>
    <t>3.</t>
    <phoneticPr fontId="2" type="noConversion"/>
  </si>
  <si>
    <t>미</t>
    <phoneticPr fontId="2" type="noConversion"/>
  </si>
  <si>
    <t>테</t>
    <phoneticPr fontId="2" type="noConversion"/>
  </si>
  <si>
    <t>필</t>
    <phoneticPr fontId="2" type="noConversion"/>
  </si>
  <si>
    <t>기업 타워</t>
    <phoneticPr fontId="2" type="noConversion"/>
  </si>
  <si>
    <t>No</t>
    <phoneticPr fontId="2" type="noConversion"/>
  </si>
  <si>
    <t>성급</t>
    <phoneticPr fontId="2" type="noConversion"/>
  </si>
  <si>
    <t>직군</t>
    <phoneticPr fontId="2" type="noConversion"/>
  </si>
  <si>
    <t>정예</t>
    <phoneticPr fontId="2" type="noConversion"/>
  </si>
  <si>
    <t>Lv</t>
    <phoneticPr fontId="2" type="noConversion"/>
  </si>
  <si>
    <t>잠재</t>
    <phoneticPr fontId="2" type="noConversion"/>
  </si>
  <si>
    <t>뱅가드</t>
    <phoneticPr fontId="2" type="noConversion"/>
  </si>
  <si>
    <t>돌격수</t>
    <phoneticPr fontId="2" type="noConversion"/>
  </si>
  <si>
    <t>백파이프</t>
    <phoneticPr fontId="2" type="noConversion"/>
  </si>
  <si>
    <t>Lv_min</t>
    <phoneticPr fontId="2" type="noConversion"/>
  </si>
  <si>
    <t>Lv_max</t>
    <phoneticPr fontId="2" type="noConversion"/>
  </si>
  <si>
    <t>도합Lv</t>
    <phoneticPr fontId="2" type="noConversion"/>
  </si>
  <si>
    <t>시즈</t>
    <phoneticPr fontId="2" type="noConversion"/>
  </si>
  <si>
    <t>골든글로우</t>
    <phoneticPr fontId="2" type="noConversion"/>
  </si>
  <si>
    <t>척후병</t>
    <phoneticPr fontId="2" type="noConversion"/>
  </si>
  <si>
    <t>스나이퍼</t>
    <phoneticPr fontId="2" type="noConversion"/>
  </si>
  <si>
    <t>명사수</t>
    <phoneticPr fontId="2" type="noConversion"/>
  </si>
  <si>
    <t>캐스터</t>
    <phoneticPr fontId="2" type="noConversion"/>
  </si>
  <si>
    <t>메카 캐스터</t>
    <phoneticPr fontId="2" type="noConversion"/>
  </si>
  <si>
    <t>코어 캐스터</t>
    <phoneticPr fontId="2" type="noConversion"/>
  </si>
  <si>
    <t>에이야퍄들라</t>
    <phoneticPr fontId="2" type="noConversion"/>
  </si>
  <si>
    <t>스페셜리스트</t>
    <phoneticPr fontId="2" type="noConversion"/>
  </si>
  <si>
    <t>푸쉬마스터</t>
    <phoneticPr fontId="2" type="noConversion"/>
  </si>
  <si>
    <t>위디</t>
    <phoneticPr fontId="2" type="noConversion"/>
  </si>
  <si>
    <t>가디언</t>
    <phoneticPr fontId="2" type="noConversion"/>
  </si>
  <si>
    <t>디펜더</t>
    <phoneticPr fontId="2" type="noConversion"/>
  </si>
  <si>
    <t>사리아</t>
    <phoneticPr fontId="2" type="noConversion"/>
  </si>
  <si>
    <t>블래스트 캐스터</t>
    <phoneticPr fontId="2" type="noConversion"/>
  </si>
  <si>
    <t>이프리트</t>
    <phoneticPr fontId="2" type="noConversion"/>
  </si>
  <si>
    <t>가드</t>
    <phoneticPr fontId="2" type="noConversion"/>
  </si>
  <si>
    <t>로드</t>
    <phoneticPr fontId="2" type="noConversion"/>
  </si>
  <si>
    <t>실버애쉬</t>
    <phoneticPr fontId="2" type="noConversion"/>
  </si>
  <si>
    <t>헤비슈터</t>
    <phoneticPr fontId="2" type="noConversion"/>
  </si>
  <si>
    <t>슈바르츠</t>
    <phoneticPr fontId="2" type="noConversion"/>
  </si>
  <si>
    <t>공격수</t>
    <phoneticPr fontId="2" type="noConversion"/>
  </si>
  <si>
    <t>블레이즈</t>
    <phoneticPr fontId="2" type="noConversion"/>
  </si>
  <si>
    <t>쏜즈</t>
    <phoneticPr fontId="2" type="noConversion"/>
  </si>
  <si>
    <t>대검사</t>
    <phoneticPr fontId="2" type="noConversion"/>
  </si>
  <si>
    <t>울피아누스</t>
    <phoneticPr fontId="2" type="noConversion"/>
  </si>
  <si>
    <t>드레드노트</t>
    <phoneticPr fontId="2" type="noConversion"/>
  </si>
  <si>
    <t>스카디</t>
    <phoneticPr fontId="2" type="noConversion"/>
  </si>
  <si>
    <t>솔로블레이드</t>
    <phoneticPr fontId="2" type="noConversion"/>
  </si>
  <si>
    <t>헬라그</t>
    <phoneticPr fontId="2" type="noConversion"/>
  </si>
  <si>
    <t>나이팅게일</t>
    <phoneticPr fontId="2" type="noConversion"/>
  </si>
  <si>
    <t>후크마스터</t>
    <phoneticPr fontId="2" type="noConversion"/>
  </si>
  <si>
    <t>글래디아</t>
    <phoneticPr fontId="2" type="noConversion"/>
  </si>
  <si>
    <t>매복자</t>
    <phoneticPr fontId="2" type="noConversion"/>
  </si>
  <si>
    <t>미즈키</t>
    <phoneticPr fontId="2" type="noConversion"/>
  </si>
  <si>
    <t>메딕</t>
    <phoneticPr fontId="2" type="noConversion"/>
  </si>
  <si>
    <t>샤이닝</t>
    <phoneticPr fontId="2" type="noConversion"/>
  </si>
  <si>
    <t>서포터</t>
    <phoneticPr fontId="2" type="noConversion"/>
  </si>
  <si>
    <t>소환사</t>
    <phoneticPr fontId="2" type="noConversion"/>
  </si>
  <si>
    <t>마젤란</t>
    <phoneticPr fontId="2" type="noConversion"/>
  </si>
  <si>
    <t>처형자</t>
    <phoneticPr fontId="2" type="noConversion"/>
  </si>
  <si>
    <t>감속자</t>
    <phoneticPr fontId="2" type="noConversion"/>
  </si>
  <si>
    <t>안젤리나</t>
    <phoneticPr fontId="2" type="noConversion"/>
  </si>
  <si>
    <t>결전자</t>
    <phoneticPr fontId="2" type="noConversion"/>
  </si>
  <si>
    <t>유넥티스</t>
    <phoneticPr fontId="2" type="noConversion"/>
  </si>
  <si>
    <t>스플래쉬 캐스터</t>
    <phoneticPr fontId="2" type="noConversion"/>
  </si>
  <si>
    <t>모스티마</t>
    <phoneticPr fontId="2" type="noConversion"/>
  </si>
  <si>
    <t>소드마스터</t>
    <phoneticPr fontId="2" type="noConversion"/>
  </si>
  <si>
    <t>첸</t>
    <phoneticPr fontId="2" type="noConversion"/>
  </si>
  <si>
    <t>의식술사</t>
    <phoneticPr fontId="2" type="noConversion"/>
  </si>
  <si>
    <t>비르투오사</t>
    <phoneticPr fontId="2" type="noConversion"/>
  </si>
  <si>
    <t>비호자</t>
    <phoneticPr fontId="2" type="noConversion"/>
  </si>
  <si>
    <t>사일런스 더 패러디그매틱</t>
    <phoneticPr fontId="2" type="noConversion"/>
  </si>
  <si>
    <t>블루포이즌</t>
    <phoneticPr fontId="2" type="noConversion"/>
  </si>
  <si>
    <t>저격수</t>
    <phoneticPr fontId="2" type="noConversion"/>
  </si>
  <si>
    <t>파이어워치</t>
    <phoneticPr fontId="2" type="noConversion"/>
  </si>
  <si>
    <t>아미야</t>
    <phoneticPr fontId="2" type="noConversion"/>
  </si>
  <si>
    <t>기수</t>
    <phoneticPr fontId="2" type="noConversion"/>
  </si>
  <si>
    <t>엘리시움</t>
    <phoneticPr fontId="2" type="noConversion"/>
  </si>
  <si>
    <t>지마</t>
    <phoneticPr fontId="2" type="noConversion"/>
  </si>
  <si>
    <t>Tachanka</t>
    <phoneticPr fontId="2" type="noConversion"/>
  </si>
  <si>
    <t>라플란드</t>
    <phoneticPr fontId="2" type="noConversion"/>
  </si>
  <si>
    <t>바이비크</t>
    <phoneticPr fontId="2" type="noConversion"/>
  </si>
  <si>
    <t>새비지</t>
    <phoneticPr fontId="2" type="noConversion"/>
  </si>
  <si>
    <t>스펙터</t>
    <phoneticPr fontId="2" type="noConversion"/>
  </si>
  <si>
    <t>플레임브링어</t>
    <phoneticPr fontId="2" type="noConversion"/>
  </si>
  <si>
    <t>센트리 프로텍터</t>
    <phoneticPr fontId="2" type="noConversion"/>
  </si>
  <si>
    <t>리스캄</t>
    <phoneticPr fontId="2" type="noConversion"/>
  </si>
  <si>
    <t>저거너트</t>
    <phoneticPr fontId="2" type="noConversion"/>
  </si>
  <si>
    <t>벌컨</t>
    <phoneticPr fontId="2" type="noConversion"/>
  </si>
  <si>
    <t>오로라</t>
    <phoneticPr fontId="2" type="noConversion"/>
  </si>
  <si>
    <t>프로텍터</t>
    <phoneticPr fontId="2" type="noConversion"/>
  </si>
  <si>
    <t>크루아상</t>
    <phoneticPr fontId="2" type="noConversion"/>
  </si>
  <si>
    <t>그레이스롯</t>
    <phoneticPr fontId="2" type="noConversion"/>
  </si>
  <si>
    <t>체인 캐스터</t>
    <phoneticPr fontId="2" type="noConversion"/>
  </si>
  <si>
    <t>레이즈</t>
    <phoneticPr fontId="2" type="noConversion"/>
  </si>
  <si>
    <t>스카이파이어</t>
    <phoneticPr fontId="2" type="noConversion"/>
  </si>
  <si>
    <t>사일런스</t>
    <phoneticPr fontId="2" type="noConversion"/>
  </si>
  <si>
    <t>멀티 타겟 메딕</t>
    <phoneticPr fontId="2" type="noConversion"/>
  </si>
  <si>
    <t>프틸롭시스</t>
    <phoneticPr fontId="2" type="noConversion"/>
  </si>
  <si>
    <t>맨티코어</t>
    <phoneticPr fontId="2" type="noConversion"/>
  </si>
  <si>
    <t>리드</t>
    <phoneticPr fontId="2" type="noConversion"/>
  </si>
  <si>
    <t>압생트</t>
    <phoneticPr fontId="2" type="noConversion"/>
  </si>
  <si>
    <t>미스틱 캐스터</t>
    <phoneticPr fontId="2" type="noConversion"/>
  </si>
  <si>
    <t>아이리스</t>
    <phoneticPr fontId="2" type="noConversion"/>
  </si>
  <si>
    <t>라바 더 퍼거토리</t>
    <phoneticPr fontId="2" type="noConversion"/>
  </si>
  <si>
    <t>그라니</t>
    <phoneticPr fontId="2" type="noConversion"/>
  </si>
  <si>
    <t>방랑 메딕</t>
    <phoneticPr fontId="2" type="noConversion"/>
  </si>
  <si>
    <t>멀베리</t>
    <phoneticPr fontId="2" type="noConversion"/>
  </si>
  <si>
    <t>테라피스트</t>
    <phoneticPr fontId="2" type="noConversion"/>
  </si>
  <si>
    <t>실론</t>
    <phoneticPr fontId="2" type="noConversion"/>
  </si>
  <si>
    <t>Skill</t>
    <phoneticPr fontId="2" type="noConversion"/>
  </si>
  <si>
    <t>1모듈</t>
    <phoneticPr fontId="2" type="noConversion"/>
  </si>
  <si>
    <t>2모듈</t>
    <phoneticPr fontId="2" type="noConversion"/>
  </si>
  <si>
    <t>X</t>
    <phoneticPr fontId="2" type="noConversion"/>
  </si>
  <si>
    <t>안드레아나</t>
    <phoneticPr fontId="2" type="noConversion"/>
  </si>
  <si>
    <t>와파린</t>
    <phoneticPr fontId="2" type="noConversion"/>
  </si>
  <si>
    <t>쉐라</t>
    <phoneticPr fontId="2" type="noConversion"/>
  </si>
  <si>
    <t>클리프하트</t>
    <phoneticPr fontId="2" type="noConversion"/>
  </si>
  <si>
    <t>베이스라인</t>
    <phoneticPr fontId="2" type="noConversion"/>
  </si>
  <si>
    <t>음유시인</t>
    <phoneticPr fontId="2" type="noConversion"/>
  </si>
  <si>
    <t>소라</t>
    <phoneticPr fontId="2" type="noConversion"/>
  </si>
  <si>
    <t>레드</t>
    <phoneticPr fontId="2" type="noConversion"/>
  </si>
  <si>
    <t>와일드메인</t>
    <phoneticPr fontId="2" type="noConversion"/>
  </si>
  <si>
    <t>키아베</t>
    <phoneticPr fontId="2" type="noConversion"/>
  </si>
  <si>
    <t>리퍼</t>
    <phoneticPr fontId="2" type="noConversion"/>
  </si>
  <si>
    <t>라 플루마</t>
    <phoneticPr fontId="2" type="noConversion"/>
  </si>
  <si>
    <t>브로카</t>
    <phoneticPr fontId="2" type="noConversion"/>
  </si>
  <si>
    <t>아츠 파이터</t>
    <phoneticPr fontId="2" type="noConversion"/>
  </si>
  <si>
    <t>시데로카</t>
    <phoneticPr fontId="2" type="noConversion"/>
  </si>
  <si>
    <t>아카후유</t>
    <phoneticPr fontId="2" type="noConversion"/>
  </si>
  <si>
    <t>에이어스카르페</t>
    <phoneticPr fontId="2" type="noConversion"/>
  </si>
  <si>
    <t>교관</t>
    <phoneticPr fontId="2" type="noConversion"/>
  </si>
  <si>
    <t>위슬래시</t>
    <phoneticPr fontId="2" type="noConversion"/>
  </si>
  <si>
    <t>프란카</t>
    <phoneticPr fontId="2" type="noConversion"/>
  </si>
  <si>
    <t>Blitz</t>
    <phoneticPr fontId="2" type="noConversion"/>
  </si>
  <si>
    <t>크루스 더 킨 글린트</t>
    <phoneticPr fontId="2" type="noConversion"/>
  </si>
  <si>
    <t>플래티넘</t>
    <phoneticPr fontId="2" type="noConversion"/>
  </si>
  <si>
    <t>폴리닉</t>
    <phoneticPr fontId="2" type="noConversion"/>
  </si>
  <si>
    <t>글라우쿠스</t>
    <phoneticPr fontId="2" type="noConversion"/>
  </si>
  <si>
    <t>에프이터</t>
    <phoneticPr fontId="2" type="noConversion"/>
  </si>
  <si>
    <t>전술가</t>
    <phoneticPr fontId="2" type="noConversion"/>
  </si>
  <si>
    <t>블랙나이트</t>
    <phoneticPr fontId="2" type="noConversion"/>
  </si>
  <si>
    <t>텍사스</t>
    <phoneticPr fontId="2" type="noConversion"/>
  </si>
  <si>
    <t>브라이오피타</t>
    <phoneticPr fontId="2" type="noConversion"/>
  </si>
  <si>
    <t>스와이어</t>
    <phoneticPr fontId="2" type="noConversion"/>
  </si>
  <si>
    <t>아스테시아</t>
    <phoneticPr fontId="2" type="noConversion"/>
  </si>
  <si>
    <t>파이터</t>
    <phoneticPr fontId="2" type="noConversion"/>
  </si>
  <si>
    <t>인드라</t>
    <phoneticPr fontId="2" type="noConversion"/>
  </si>
  <si>
    <t>해방자</t>
    <phoneticPr fontId="2" type="noConversion"/>
  </si>
  <si>
    <t>테킬라</t>
    <phoneticPr fontId="2" type="noConversion"/>
  </si>
  <si>
    <t>니어</t>
    <phoneticPr fontId="2" type="noConversion"/>
  </si>
  <si>
    <t>바이슨</t>
    <phoneticPr fontId="2" type="noConversion"/>
  </si>
  <si>
    <t>No.</t>
    <phoneticPr fontId="2" type="noConversion"/>
  </si>
  <si>
    <t>머리</t>
    <phoneticPr fontId="2" type="noConversion"/>
  </si>
  <si>
    <t>장비</t>
    <phoneticPr fontId="2" type="noConversion"/>
  </si>
  <si>
    <t>1옵</t>
    <phoneticPr fontId="2" type="noConversion"/>
  </si>
  <si>
    <t>2옵</t>
    <phoneticPr fontId="2" type="noConversion"/>
  </si>
  <si>
    <t>3옵</t>
    <phoneticPr fontId="2" type="noConversion"/>
  </si>
  <si>
    <t>오버 5</t>
    <phoneticPr fontId="2" type="noConversion"/>
  </si>
  <si>
    <t>크뎀</t>
    <phoneticPr fontId="2" type="noConversion"/>
  </si>
  <si>
    <t>우코</t>
    <phoneticPr fontId="2" type="noConversion"/>
  </si>
  <si>
    <t>차속</t>
    <phoneticPr fontId="2" type="noConversion"/>
  </si>
  <si>
    <t>장탄</t>
    <phoneticPr fontId="2" type="noConversion"/>
  </si>
  <si>
    <t>오버</t>
    <phoneticPr fontId="2" type="noConversion"/>
  </si>
  <si>
    <t>옵션</t>
    <phoneticPr fontId="2" type="noConversion"/>
  </si>
  <si>
    <t>우월코드 데미지 증가</t>
    <phoneticPr fontId="2" type="noConversion"/>
  </si>
  <si>
    <t>명중률 증가</t>
    <phoneticPr fontId="2" type="noConversion"/>
  </si>
  <si>
    <t>최대 장탄 수 증가</t>
    <phoneticPr fontId="2" type="noConversion"/>
  </si>
  <si>
    <t>공격력 증가</t>
    <phoneticPr fontId="2" type="noConversion"/>
  </si>
  <si>
    <t>차지 데미지 증가</t>
    <phoneticPr fontId="2" type="noConversion"/>
  </si>
  <si>
    <t>차지 속도 증가</t>
    <phoneticPr fontId="2" type="noConversion"/>
  </si>
  <si>
    <t>크리티컬 피해량 증가</t>
    <phoneticPr fontId="2" type="noConversion"/>
  </si>
  <si>
    <t>크리티컬 확률 증가</t>
    <phoneticPr fontId="2" type="noConversion"/>
  </si>
  <si>
    <t>방어력 증가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</si>
</sst>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76" formatCode="##\L\v"/>
    <numFmt numFmtId="177" formatCode="#&quot;개&quot;"/>
    <numFmt numFmtId="178" formatCode="_-* #,##0_-\x\p"/>
    <numFmt numFmtId="179" formatCode="0\T"/>
    <numFmt numFmtId="180" formatCode="0.0"/>
    <numFmt numFmtId="181" formatCode="_-#,##0_-\X\P"/>
    <numFmt numFmtId="182" formatCode="0&quot;개&quot;"/>
    <numFmt numFmtId="183" formatCode="#* &quot;필요 합&quot;"/>
    <numFmt numFmtId="184" formatCode="0&quot;★&quot;"/>
    <numFmt numFmtId="185" formatCode="0&quot;정&quot;"/>
    <numFmt numFmtId="186" formatCode="#.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gradientFill degree="90">
        <stop position="0">
          <color rgb="FFFFFF00"/>
        </stop>
        <stop position="1">
          <color rgb="FFFFC000"/>
        </stop>
      </gradient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0" xfId="2">
      <alignment vertical="center"/>
    </xf>
    <xf numFmtId="0" fontId="6" fillId="0" borderId="15" xfId="2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41" xfId="0" applyBorder="1">
      <alignment vertical="center"/>
    </xf>
    <xf numFmtId="0" fontId="5" fillId="0" borderId="4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177" fontId="0" fillId="0" borderId="49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176" fontId="0" fillId="0" borderId="5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0" fontId="0" fillId="0" borderId="51" xfId="0" applyBorder="1">
      <alignment vertical="center"/>
    </xf>
    <xf numFmtId="177" fontId="0" fillId="0" borderId="52" xfId="0" applyNumberFormat="1" applyBorder="1">
      <alignment vertical="center"/>
    </xf>
    <xf numFmtId="177" fontId="0" fillId="0" borderId="50" xfId="0" applyNumberFormat="1" applyBorder="1">
      <alignment vertical="center"/>
    </xf>
    <xf numFmtId="177" fontId="0" fillId="0" borderId="53" xfId="0" applyNumberFormat="1" applyBorder="1">
      <alignment vertical="center"/>
    </xf>
    <xf numFmtId="178" fontId="0" fillId="0" borderId="6" xfId="1" applyNumberFormat="1" applyFont="1" applyBorder="1">
      <alignment vertical="center"/>
    </xf>
    <xf numFmtId="178" fontId="0" fillId="0" borderId="8" xfId="1" applyNumberFormat="1" applyFont="1" applyBorder="1">
      <alignment vertical="center"/>
    </xf>
    <xf numFmtId="178" fontId="0" fillId="0" borderId="11" xfId="1" applyNumberFormat="1" applyFont="1" applyBorder="1">
      <alignment vertical="center"/>
    </xf>
    <xf numFmtId="178" fontId="0" fillId="0" borderId="28" xfId="1" applyNumberFormat="1" applyFont="1" applyBorder="1">
      <alignment vertical="center"/>
    </xf>
    <xf numFmtId="0" fontId="0" fillId="0" borderId="54" xfId="0" quotePrefix="1" applyBorder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181" fontId="0" fillId="0" borderId="0" xfId="0" applyNumberFormat="1">
      <alignment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80" fontId="0" fillId="2" borderId="0" xfId="0" applyNumberFormat="1" applyFill="1">
      <alignment vertical="center"/>
    </xf>
    <xf numFmtId="0" fontId="0" fillId="2" borderId="0" xfId="0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Border="1" applyAlignment="1">
      <alignment horizontal="center" vertical="center"/>
    </xf>
    <xf numFmtId="181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81" fontId="0" fillId="2" borderId="0" xfId="0" applyNumberFormat="1" applyFill="1">
      <alignment vertical="center"/>
    </xf>
    <xf numFmtId="0" fontId="0" fillId="0" borderId="47" xfId="0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179" fontId="0" fillId="0" borderId="5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81" fontId="0" fillId="0" borderId="14" xfId="0" applyNumberFormat="1" applyBorder="1">
      <alignment vertical="center"/>
    </xf>
    <xf numFmtId="179" fontId="0" fillId="0" borderId="45" xfId="0" applyNumberFormat="1" applyBorder="1" applyAlignment="1">
      <alignment horizontal="center" vertical="center"/>
    </xf>
    <xf numFmtId="181" fontId="0" fillId="0" borderId="0" xfId="0" applyNumberFormat="1" applyBorder="1">
      <alignment vertical="center"/>
    </xf>
    <xf numFmtId="1" fontId="0" fillId="0" borderId="46" xfId="0" applyNumberFormat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0" fontId="0" fillId="2" borderId="43" xfId="0" applyFill="1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7" fillId="0" borderId="10" xfId="0" applyFont="1" applyBorder="1">
      <alignment vertical="center"/>
    </xf>
    <xf numFmtId="0" fontId="3" fillId="0" borderId="10" xfId="0" applyFont="1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83" fontId="0" fillId="0" borderId="44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textRotation="255" wrapText="1"/>
    </xf>
    <xf numFmtId="0" fontId="9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84" fontId="0" fillId="3" borderId="0" xfId="0" applyNumberFormat="1" applyFill="1" applyAlignment="1">
      <alignment horizontal="center" vertical="center"/>
    </xf>
    <xf numFmtId="186" fontId="0" fillId="0" borderId="0" xfId="0" applyNumberForma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2" xfId="0" applyBorder="1" applyAlignment="1">
      <alignment horizontal="right" vertical="center"/>
    </xf>
    <xf numFmtId="0" fontId="0" fillId="0" borderId="43" xfId="0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1" fontId="0" fillId="0" borderId="46" xfId="0" applyNumberFormat="1" applyBorder="1" applyAlignment="1">
      <alignment horizontal="center" vertical="center" wrapText="1"/>
    </xf>
    <xf numFmtId="1" fontId="0" fillId="0" borderId="46" xfId="0" applyNumberFormat="1" applyBorder="1" applyAlignment="1">
      <alignment horizontal="center" vertical="center"/>
    </xf>
    <xf numFmtId="1" fontId="0" fillId="0" borderId="56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6" xfId="0" applyNumberFormat="1" applyBorder="1" applyAlignment="1">
      <alignment horizontal="center" vertical="center" wrapText="1"/>
    </xf>
    <xf numFmtId="1" fontId="0" fillId="0" borderId="48" xfId="0" applyNumberForma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 wrapText="1"/>
    </xf>
    <xf numFmtId="181" fontId="0" fillId="0" borderId="6" xfId="0" applyNumberFormat="1" applyBorder="1" applyAlignment="1">
      <alignment horizontal="center" vertical="center"/>
    </xf>
    <xf numFmtId="181" fontId="0" fillId="0" borderId="10" xfId="0" applyNumberFormat="1" applyBorder="1" applyAlignment="1">
      <alignment horizontal="center" vertical="center"/>
    </xf>
    <xf numFmtId="181" fontId="0" fillId="0" borderId="1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81" fontId="0" fillId="0" borderId="5" xfId="0" applyNumberFormat="1" applyBorder="1" applyAlignment="1">
      <alignment horizontal="center" vertical="center"/>
    </xf>
    <xf numFmtId="181" fontId="8" fillId="0" borderId="5" xfId="0" applyNumberFormat="1" applyFont="1" applyBorder="1" applyAlignment="1">
      <alignment horizontal="center" vertical="center" wrapText="1"/>
    </xf>
    <xf numFmtId="181" fontId="8" fillId="0" borderId="6" xfId="0" applyNumberFormat="1" applyFont="1" applyBorder="1" applyAlignment="1">
      <alignment horizontal="center" vertical="center"/>
    </xf>
    <xf numFmtId="181" fontId="8" fillId="0" borderId="10" xfId="0" applyNumberFormat="1" applyFont="1" applyBorder="1" applyAlignment="1">
      <alignment horizontal="center" vertical="center"/>
    </xf>
    <xf numFmtId="181" fontId="8" fillId="0" borderId="11" xfId="0" applyNumberFormat="1" applyFont="1" applyBorder="1" applyAlignment="1">
      <alignment horizontal="center" vertical="center"/>
    </xf>
    <xf numFmtId="181" fontId="7" fillId="0" borderId="5" xfId="0" applyNumberFormat="1" applyFont="1" applyBorder="1" applyAlignment="1">
      <alignment horizontal="center" vertical="center" wrapText="1"/>
    </xf>
    <xf numFmtId="181" fontId="9" fillId="0" borderId="6" xfId="0" applyNumberFormat="1" applyFont="1" applyBorder="1" applyAlignment="1">
      <alignment horizontal="center" vertical="center"/>
    </xf>
    <xf numFmtId="181" fontId="9" fillId="0" borderId="10" xfId="0" applyNumberFormat="1" applyFont="1" applyBorder="1" applyAlignment="1">
      <alignment horizontal="center" vertical="center"/>
    </xf>
    <xf numFmtId="181" fontId="9" fillId="0" borderId="11" xfId="0" applyNumberFormat="1" applyFon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7" fillId="0" borderId="0" xfId="0" applyFont="1" applyAlignment="1">
      <alignment horizontal="center" vertical="center" textRotation="255" wrapText="1"/>
    </xf>
    <xf numFmtId="0" fontId="9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10">
    <dxf>
      <fill>
        <patternFill>
          <bgColor theme="0" tint="-0.14996795556505021"/>
        </patternFill>
      </fill>
    </dxf>
    <dxf>
      <font>
        <color theme="0"/>
      </font>
      <fill>
        <gradientFill degree="270">
          <stop position="0">
            <color theme="1"/>
          </stop>
          <stop position="1">
            <color theme="0"/>
          </stop>
        </gradientFill>
      </fill>
    </dxf>
    <dxf>
      <fill>
        <gradientFill degree="270">
          <stop position="0">
            <color theme="4"/>
          </stop>
          <stop position="1">
            <color theme="0"/>
          </stop>
        </gradientFill>
      </fill>
    </dxf>
    <dxf>
      <fill>
        <gradientFill degree="270">
          <stop position="0">
            <color rgb="FF4D1AA0"/>
          </stop>
          <stop position="1">
            <color rgb="FFA019B7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rgb="FFFFFF00"/>
          </stop>
          <stop position="1">
            <color rgb="FFFFC000"/>
          </stop>
        </gradient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019B7"/>
      <color rgb="FF4D1AA0"/>
      <color rgb="FFC808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amu.wiki/w/&#49849;&#47532;&#51032;%20&#50668;&#49888;:%20&#45768;&#52992;/&#45824;&#50896;%20&#47784;&#51665;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1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" sqref="C7"/>
    </sheetView>
  </sheetViews>
  <sheetFormatPr defaultColWidth="0" defaultRowHeight="16.5" x14ac:dyDescent="0.3"/>
  <cols>
    <col min="1" max="1" width="5.25" style="5" bestFit="1" customWidth="1"/>
    <col min="2" max="2" width="30.75" style="34" bestFit="1" customWidth="1"/>
    <col min="3" max="3" width="19.375" style="7" bestFit="1" customWidth="1"/>
    <col min="4" max="4" width="5" style="7" bestFit="1" customWidth="1"/>
    <col min="5" max="5" width="5.625" style="7" bestFit="1" customWidth="1"/>
    <col min="6" max="6" width="7.125" style="10" bestFit="1" customWidth="1"/>
    <col min="7" max="7" width="1.625" style="4" customWidth="1"/>
    <col min="8" max="9" width="9" customWidth="1"/>
    <col min="10" max="10" width="5.25" style="4" bestFit="1" customWidth="1"/>
    <col min="11" max="11" width="5.625" style="4" bestFit="1" customWidth="1"/>
    <col min="12" max="12" width="7.125" style="4" bestFit="1" customWidth="1"/>
    <col min="13" max="13" width="1.625" customWidth="1"/>
    <col min="14" max="14" width="11.875" bestFit="1" customWidth="1"/>
    <col min="15" max="15" width="9" style="4" bestFit="1" customWidth="1"/>
    <col min="16" max="16" width="5.25" style="4" bestFit="1" customWidth="1"/>
    <col min="17" max="17" width="5.625" style="4" bestFit="1" customWidth="1"/>
    <col min="18" max="18" width="7.125" style="4" bestFit="1" customWidth="1"/>
    <col min="19" max="20" width="0" hidden="1" customWidth="1"/>
    <col min="21" max="16384" width="9" hidden="1"/>
  </cols>
  <sheetData>
    <row r="1" spans="1:18" ht="17.25" thickBot="1" x14ac:dyDescent="0.35">
      <c r="A1" s="5" t="s">
        <v>56</v>
      </c>
      <c r="B1" s="154" t="s">
        <v>106</v>
      </c>
      <c r="C1" s="154"/>
      <c r="D1" s="7" t="s">
        <v>221</v>
      </c>
      <c r="E1" s="36" t="s">
        <v>481</v>
      </c>
      <c r="F1" s="37"/>
      <c r="G1" s="28"/>
      <c r="H1" s="28"/>
      <c r="I1" s="28"/>
      <c r="M1" s="28"/>
      <c r="N1" s="28"/>
    </row>
    <row r="2" spans="1:18" ht="17.25" thickBot="1" x14ac:dyDescent="0.35">
      <c r="A2" s="153" t="s">
        <v>63</v>
      </c>
      <c r="B2" s="147" t="s">
        <v>57</v>
      </c>
      <c r="C2" s="148"/>
      <c r="D2" s="148"/>
      <c r="E2" s="148"/>
      <c r="F2" s="149"/>
      <c r="G2" s="23"/>
      <c r="H2" s="147" t="s">
        <v>64</v>
      </c>
      <c r="I2" s="148"/>
      <c r="J2" s="148"/>
      <c r="K2" s="148"/>
      <c r="L2" s="149"/>
      <c r="M2" s="23"/>
      <c r="N2" s="150" t="s">
        <v>65</v>
      </c>
      <c r="O2" s="151"/>
      <c r="P2" s="151"/>
      <c r="Q2" s="151"/>
      <c r="R2" s="152"/>
    </row>
    <row r="3" spans="1:18" ht="17.25" thickBot="1" x14ac:dyDescent="0.35">
      <c r="A3" s="153"/>
      <c r="B3" s="11" t="s">
        <v>58</v>
      </c>
      <c r="C3" s="12" t="s">
        <v>59</v>
      </c>
      <c r="D3" s="12" t="s">
        <v>60</v>
      </c>
      <c r="E3" s="12" t="s">
        <v>61</v>
      </c>
      <c r="F3" s="13" t="s">
        <v>62</v>
      </c>
      <c r="H3" s="11" t="s">
        <v>58</v>
      </c>
      <c r="I3" s="12" t="s">
        <v>59</v>
      </c>
      <c r="J3" s="12" t="s">
        <v>60</v>
      </c>
      <c r="K3" s="12" t="s">
        <v>61</v>
      </c>
      <c r="L3" s="13" t="s">
        <v>62</v>
      </c>
      <c r="M3" s="4"/>
      <c r="N3" s="18" t="s">
        <v>58</v>
      </c>
      <c r="O3" s="32" t="s">
        <v>59</v>
      </c>
      <c r="P3" s="32" t="s">
        <v>60</v>
      </c>
      <c r="Q3" s="32" t="s">
        <v>61</v>
      </c>
      <c r="R3" s="33" t="s">
        <v>62</v>
      </c>
    </row>
    <row r="4" spans="1:18" x14ac:dyDescent="0.3">
      <c r="A4" s="5">
        <v>1</v>
      </c>
      <c r="B4" s="35" t="s">
        <v>90</v>
      </c>
      <c r="C4" s="8" t="s">
        <v>41</v>
      </c>
      <c r="D4" s="8" t="s">
        <v>213</v>
      </c>
      <c r="E4" s="8" t="s">
        <v>218</v>
      </c>
      <c r="F4" s="22">
        <v>1</v>
      </c>
      <c r="H4" s="31" t="s">
        <v>75</v>
      </c>
      <c r="I4" s="8" t="s">
        <v>41</v>
      </c>
      <c r="J4" s="8" t="s">
        <v>213</v>
      </c>
      <c r="K4" s="8" t="s">
        <v>215</v>
      </c>
      <c r="L4" s="22">
        <v>3</v>
      </c>
      <c r="N4" s="31" t="s">
        <v>66</v>
      </c>
      <c r="O4" s="8" t="s">
        <v>201</v>
      </c>
      <c r="P4" s="8" t="s">
        <v>208</v>
      </c>
      <c r="Q4" s="8" t="s">
        <v>215</v>
      </c>
      <c r="R4" s="22">
        <v>3</v>
      </c>
    </row>
    <row r="5" spans="1:18" x14ac:dyDescent="0.3">
      <c r="A5" s="5">
        <v>2</v>
      </c>
      <c r="B5" s="34" t="s">
        <v>91</v>
      </c>
      <c r="C5" s="7" t="s">
        <v>41</v>
      </c>
      <c r="D5" s="7" t="s">
        <v>205</v>
      </c>
      <c r="E5" s="7" t="s">
        <v>215</v>
      </c>
      <c r="F5" s="10">
        <v>3</v>
      </c>
      <c r="H5" s="29" t="s">
        <v>76</v>
      </c>
      <c r="I5" s="7" t="s">
        <v>41</v>
      </c>
      <c r="J5" s="7" t="s">
        <v>213</v>
      </c>
      <c r="K5" s="7" t="s">
        <v>216</v>
      </c>
      <c r="L5" s="10">
        <v>1</v>
      </c>
      <c r="N5" s="29" t="s">
        <v>67</v>
      </c>
      <c r="O5" s="7" t="s">
        <v>201</v>
      </c>
      <c r="P5" s="7" t="s">
        <v>206</v>
      </c>
      <c r="Q5" s="7" t="s">
        <v>216</v>
      </c>
      <c r="R5" s="10">
        <v>2</v>
      </c>
    </row>
    <row r="6" spans="1:18" x14ac:dyDescent="0.3">
      <c r="A6" s="5">
        <v>3</v>
      </c>
      <c r="B6" s="34" t="s">
        <v>92</v>
      </c>
      <c r="C6" s="7" t="s">
        <v>41</v>
      </c>
      <c r="D6" s="7" t="s">
        <v>213</v>
      </c>
      <c r="E6" s="7" t="s">
        <v>214</v>
      </c>
      <c r="F6" s="10">
        <v>2</v>
      </c>
      <c r="H6" s="29" t="s">
        <v>77</v>
      </c>
      <c r="I6" s="7" t="s">
        <v>41</v>
      </c>
      <c r="J6" s="7" t="s">
        <v>211</v>
      </c>
      <c r="K6" s="7" t="s">
        <v>64</v>
      </c>
      <c r="L6" s="10">
        <v>2</v>
      </c>
      <c r="N6" s="29" t="s">
        <v>68</v>
      </c>
      <c r="O6" s="7" t="s">
        <v>201</v>
      </c>
      <c r="P6" s="7" t="s">
        <v>212</v>
      </c>
      <c r="Q6" s="7" t="s">
        <v>214</v>
      </c>
      <c r="R6" s="10">
        <v>1</v>
      </c>
    </row>
    <row r="7" spans="1:18" x14ac:dyDescent="0.3">
      <c r="A7" s="5">
        <v>4</v>
      </c>
      <c r="B7" s="34" t="s">
        <v>93</v>
      </c>
      <c r="C7" s="7" t="s">
        <v>41</v>
      </c>
      <c r="D7" s="7" t="s">
        <v>205</v>
      </c>
      <c r="E7" s="7" t="s">
        <v>216</v>
      </c>
      <c r="F7" s="10">
        <v>2</v>
      </c>
      <c r="H7" s="29" t="s">
        <v>78</v>
      </c>
      <c r="I7" s="7" t="s">
        <v>41</v>
      </c>
      <c r="J7" s="7" t="s">
        <v>211</v>
      </c>
      <c r="K7" s="7" t="s">
        <v>217</v>
      </c>
      <c r="L7" s="10">
        <v>1</v>
      </c>
      <c r="N7" s="29" t="s">
        <v>69</v>
      </c>
      <c r="O7" s="7" t="s">
        <v>202</v>
      </c>
      <c r="P7" s="7" t="s">
        <v>208</v>
      </c>
      <c r="Q7" s="7" t="s">
        <v>64</v>
      </c>
      <c r="R7" s="10">
        <v>1</v>
      </c>
    </row>
    <row r="8" spans="1:18" x14ac:dyDescent="0.3">
      <c r="A8" s="5">
        <v>5</v>
      </c>
      <c r="B8" s="34" t="s">
        <v>94</v>
      </c>
      <c r="C8" s="7" t="s">
        <v>41</v>
      </c>
      <c r="D8" s="7" t="s">
        <v>213</v>
      </c>
      <c r="E8" s="7" t="s">
        <v>214</v>
      </c>
      <c r="F8" s="10">
        <v>1</v>
      </c>
      <c r="H8" s="29" t="s">
        <v>79</v>
      </c>
      <c r="I8" s="7" t="s">
        <v>42</v>
      </c>
      <c r="J8" s="7" t="s">
        <v>205</v>
      </c>
      <c r="K8" s="7" t="s">
        <v>215</v>
      </c>
      <c r="L8" s="10">
        <v>3</v>
      </c>
      <c r="N8" s="29" t="s">
        <v>70</v>
      </c>
      <c r="O8" s="7" t="s">
        <v>202</v>
      </c>
      <c r="P8" s="7" t="s">
        <v>212</v>
      </c>
      <c r="Q8" s="7" t="s">
        <v>218</v>
      </c>
      <c r="R8" s="10">
        <v>3</v>
      </c>
    </row>
    <row r="9" spans="1:18" x14ac:dyDescent="0.3">
      <c r="A9" s="5">
        <v>6</v>
      </c>
      <c r="B9" s="34" t="s">
        <v>95</v>
      </c>
      <c r="C9" s="7" t="s">
        <v>41</v>
      </c>
      <c r="D9" s="7" t="s">
        <v>205</v>
      </c>
      <c r="E9" s="7" t="s">
        <v>215</v>
      </c>
      <c r="F9" s="10">
        <v>3</v>
      </c>
      <c r="H9" s="29" t="s">
        <v>80</v>
      </c>
      <c r="I9" s="7" t="s">
        <v>42</v>
      </c>
      <c r="J9" s="7" t="s">
        <v>205</v>
      </c>
      <c r="K9" s="7" t="s">
        <v>217</v>
      </c>
      <c r="L9" s="10">
        <v>1</v>
      </c>
      <c r="N9" s="29" t="s">
        <v>71</v>
      </c>
      <c r="O9" s="7" t="s">
        <v>202</v>
      </c>
      <c r="P9" s="7" t="s">
        <v>210</v>
      </c>
      <c r="Q9" s="7" t="s">
        <v>216</v>
      </c>
      <c r="R9" s="10">
        <v>2</v>
      </c>
    </row>
    <row r="10" spans="1:18" x14ac:dyDescent="0.3">
      <c r="A10" s="5">
        <v>7</v>
      </c>
      <c r="B10" s="34" t="s">
        <v>96</v>
      </c>
      <c r="C10" s="7" t="s">
        <v>41</v>
      </c>
      <c r="D10" s="7" t="s">
        <v>207</v>
      </c>
      <c r="E10" s="7" t="s">
        <v>214</v>
      </c>
      <c r="F10" s="10">
        <v>3</v>
      </c>
      <c r="H10" s="29" t="s">
        <v>81</v>
      </c>
      <c r="I10" s="7" t="s">
        <v>42</v>
      </c>
      <c r="J10" s="7" t="s">
        <v>209</v>
      </c>
      <c r="K10" s="7" t="s">
        <v>216</v>
      </c>
      <c r="L10" s="10">
        <v>1</v>
      </c>
      <c r="N10" s="29" t="s">
        <v>72</v>
      </c>
      <c r="O10" s="7" t="s">
        <v>203</v>
      </c>
      <c r="P10" s="7" t="s">
        <v>210</v>
      </c>
      <c r="Q10" s="7" t="s">
        <v>217</v>
      </c>
      <c r="R10" s="10">
        <v>1</v>
      </c>
    </row>
    <row r="11" spans="1:18" x14ac:dyDescent="0.3">
      <c r="A11" s="5">
        <v>8</v>
      </c>
      <c r="B11" s="34" t="s">
        <v>97</v>
      </c>
      <c r="C11" s="7" t="s">
        <v>41</v>
      </c>
      <c r="D11" s="7" t="s">
        <v>211</v>
      </c>
      <c r="E11" s="7" t="s">
        <v>218</v>
      </c>
      <c r="F11" s="10">
        <v>2</v>
      </c>
      <c r="H11" s="29" t="s">
        <v>82</v>
      </c>
      <c r="I11" s="7" t="s">
        <v>43</v>
      </c>
      <c r="J11" s="7" t="s">
        <v>207</v>
      </c>
      <c r="K11" s="7" t="s">
        <v>217</v>
      </c>
      <c r="L11" s="10">
        <v>2</v>
      </c>
      <c r="N11" s="29" t="s">
        <v>73</v>
      </c>
      <c r="O11" s="7" t="s">
        <v>203</v>
      </c>
      <c r="P11" s="7" t="s">
        <v>204</v>
      </c>
      <c r="Q11" s="7" t="s">
        <v>214</v>
      </c>
      <c r="R11" s="10">
        <v>1</v>
      </c>
    </row>
    <row r="12" spans="1:18" ht="17.25" thickBot="1" x14ac:dyDescent="0.35">
      <c r="A12" s="5">
        <v>9</v>
      </c>
      <c r="B12" s="34" t="s">
        <v>98</v>
      </c>
      <c r="C12" s="7" t="s">
        <v>41</v>
      </c>
      <c r="D12" s="7" t="s">
        <v>205</v>
      </c>
      <c r="E12" s="7" t="s">
        <v>217</v>
      </c>
      <c r="F12" s="10">
        <v>3</v>
      </c>
      <c r="H12" s="29" t="s">
        <v>83</v>
      </c>
      <c r="I12" s="7" t="s">
        <v>43</v>
      </c>
      <c r="J12" s="7" t="s">
        <v>209</v>
      </c>
      <c r="K12" s="7" t="s">
        <v>217</v>
      </c>
      <c r="L12" s="10">
        <v>2</v>
      </c>
      <c r="N12" s="30" t="s">
        <v>74</v>
      </c>
      <c r="O12" s="12" t="s">
        <v>203</v>
      </c>
      <c r="P12" s="12" t="s">
        <v>206</v>
      </c>
      <c r="Q12" s="12" t="s">
        <v>215</v>
      </c>
      <c r="R12" s="13">
        <v>3</v>
      </c>
    </row>
    <row r="13" spans="1:18" x14ac:dyDescent="0.3">
      <c r="A13" s="5">
        <v>10</v>
      </c>
      <c r="B13" s="34" t="s">
        <v>99</v>
      </c>
      <c r="C13" s="7" t="s">
        <v>41</v>
      </c>
      <c r="D13" s="7" t="s">
        <v>213</v>
      </c>
      <c r="E13" s="7" t="s">
        <v>64</v>
      </c>
      <c r="F13" s="10">
        <v>2</v>
      </c>
      <c r="H13" s="29" t="s">
        <v>84</v>
      </c>
      <c r="I13" s="7" t="s">
        <v>43</v>
      </c>
      <c r="J13" s="7" t="s">
        <v>211</v>
      </c>
      <c r="K13" s="7" t="s">
        <v>217</v>
      </c>
      <c r="L13" s="10">
        <v>1</v>
      </c>
      <c r="N13" s="36"/>
    </row>
    <row r="14" spans="1:18" x14ac:dyDescent="0.3">
      <c r="A14" s="5">
        <v>11</v>
      </c>
      <c r="B14" s="34" t="s">
        <v>100</v>
      </c>
      <c r="C14" s="7" t="s">
        <v>41</v>
      </c>
      <c r="D14" s="7" t="s">
        <v>209</v>
      </c>
      <c r="E14" s="7" t="s">
        <v>218</v>
      </c>
      <c r="F14" s="10">
        <v>3</v>
      </c>
      <c r="H14" s="29" t="s">
        <v>85</v>
      </c>
      <c r="I14" s="7" t="s">
        <v>43</v>
      </c>
      <c r="J14" s="7" t="s">
        <v>205</v>
      </c>
      <c r="K14" s="7" t="s">
        <v>216</v>
      </c>
      <c r="L14" s="10">
        <v>3</v>
      </c>
    </row>
    <row r="15" spans="1:18" x14ac:dyDescent="0.3">
      <c r="A15" s="5">
        <v>12</v>
      </c>
      <c r="B15" s="34" t="s">
        <v>101</v>
      </c>
      <c r="C15" s="7" t="s">
        <v>41</v>
      </c>
      <c r="D15" s="7" t="s">
        <v>209</v>
      </c>
      <c r="E15" s="7" t="s">
        <v>216</v>
      </c>
      <c r="F15" s="10">
        <v>3</v>
      </c>
      <c r="H15" s="29" t="s">
        <v>86</v>
      </c>
      <c r="I15" s="7" t="s">
        <v>45</v>
      </c>
      <c r="J15" s="7" t="s">
        <v>211</v>
      </c>
      <c r="K15" s="7" t="s">
        <v>64</v>
      </c>
      <c r="L15" s="10">
        <v>2</v>
      </c>
    </row>
    <row r="16" spans="1:18" x14ac:dyDescent="0.3">
      <c r="A16" s="5">
        <v>13</v>
      </c>
      <c r="B16" s="34" t="s">
        <v>162</v>
      </c>
      <c r="C16" s="7" t="s">
        <v>42</v>
      </c>
      <c r="D16" s="7" t="s">
        <v>207</v>
      </c>
      <c r="E16" s="7" t="s">
        <v>64</v>
      </c>
      <c r="F16" s="10">
        <v>3</v>
      </c>
      <c r="H16" s="29" t="s">
        <v>87</v>
      </c>
      <c r="I16" s="7" t="s">
        <v>45</v>
      </c>
      <c r="J16" s="7" t="s">
        <v>207</v>
      </c>
      <c r="K16" s="7" t="s">
        <v>217</v>
      </c>
      <c r="L16" s="10">
        <v>1</v>
      </c>
    </row>
    <row r="17" spans="1:12" x14ac:dyDescent="0.3">
      <c r="A17" s="5">
        <v>14</v>
      </c>
      <c r="B17" s="34" t="s">
        <v>163</v>
      </c>
      <c r="C17" s="7" t="s">
        <v>42</v>
      </c>
      <c r="D17" s="7" t="s">
        <v>213</v>
      </c>
      <c r="E17" s="7" t="s">
        <v>217</v>
      </c>
      <c r="F17" s="10">
        <v>2</v>
      </c>
      <c r="H17" s="29" t="s">
        <v>88</v>
      </c>
      <c r="I17" s="7" t="s">
        <v>45</v>
      </c>
      <c r="J17" s="7" t="s">
        <v>211</v>
      </c>
      <c r="K17" s="7" t="s">
        <v>64</v>
      </c>
      <c r="L17" s="10">
        <v>1</v>
      </c>
    </row>
    <row r="18" spans="1:12" ht="17.25" thickBot="1" x14ac:dyDescent="0.35">
      <c r="A18" s="5">
        <v>15</v>
      </c>
      <c r="B18" s="34" t="s">
        <v>164</v>
      </c>
      <c r="C18" s="7" t="s">
        <v>42</v>
      </c>
      <c r="D18" s="7" t="s">
        <v>207</v>
      </c>
      <c r="E18" s="7" t="s">
        <v>214</v>
      </c>
      <c r="F18" s="10">
        <v>1</v>
      </c>
      <c r="H18" s="30" t="s">
        <v>89</v>
      </c>
      <c r="I18" s="12" t="s">
        <v>45</v>
      </c>
      <c r="J18" s="12" t="s">
        <v>207</v>
      </c>
      <c r="K18" s="12" t="s">
        <v>214</v>
      </c>
      <c r="L18" s="13">
        <v>1</v>
      </c>
    </row>
    <row r="19" spans="1:12" x14ac:dyDescent="0.3">
      <c r="A19" s="5">
        <v>16</v>
      </c>
      <c r="B19" s="34" t="s">
        <v>165</v>
      </c>
      <c r="C19" s="7" t="s">
        <v>42</v>
      </c>
      <c r="D19" s="7" t="s">
        <v>207</v>
      </c>
      <c r="E19" s="7" t="s">
        <v>215</v>
      </c>
      <c r="F19" s="10">
        <v>3</v>
      </c>
    </row>
    <row r="20" spans="1:12" x14ac:dyDescent="0.3">
      <c r="A20" s="5">
        <v>17</v>
      </c>
      <c r="B20" s="34" t="s">
        <v>166</v>
      </c>
      <c r="C20" s="7" t="s">
        <v>42</v>
      </c>
      <c r="D20" s="7" t="s">
        <v>207</v>
      </c>
      <c r="E20" s="7" t="s">
        <v>217</v>
      </c>
      <c r="F20" s="10">
        <v>2</v>
      </c>
    </row>
    <row r="21" spans="1:12" x14ac:dyDescent="0.3">
      <c r="A21" s="5">
        <v>18</v>
      </c>
      <c r="B21" s="34" t="s">
        <v>167</v>
      </c>
      <c r="C21" s="7" t="s">
        <v>42</v>
      </c>
      <c r="D21" s="7" t="s">
        <v>213</v>
      </c>
      <c r="E21" s="7" t="s">
        <v>216</v>
      </c>
      <c r="F21" s="10">
        <v>3</v>
      </c>
    </row>
    <row r="22" spans="1:12" x14ac:dyDescent="0.3">
      <c r="A22" s="5">
        <v>19</v>
      </c>
      <c r="B22" s="34" t="s">
        <v>168</v>
      </c>
      <c r="C22" s="7" t="s">
        <v>42</v>
      </c>
      <c r="D22" s="7" t="s">
        <v>213</v>
      </c>
      <c r="E22" s="7" t="s">
        <v>214</v>
      </c>
      <c r="F22" s="10">
        <v>3</v>
      </c>
    </row>
    <row r="23" spans="1:12" x14ac:dyDescent="0.3">
      <c r="A23" s="5">
        <v>20</v>
      </c>
      <c r="B23" s="34" t="s">
        <v>169</v>
      </c>
      <c r="C23" s="7" t="s">
        <v>42</v>
      </c>
      <c r="D23" s="7" t="s">
        <v>211</v>
      </c>
      <c r="E23" s="7" t="s">
        <v>216</v>
      </c>
      <c r="F23" s="10">
        <v>1</v>
      </c>
    </row>
    <row r="24" spans="1:12" x14ac:dyDescent="0.3">
      <c r="A24" s="5">
        <v>21</v>
      </c>
      <c r="B24" s="34" t="s">
        <v>170</v>
      </c>
      <c r="C24" s="7" t="s">
        <v>42</v>
      </c>
      <c r="D24" s="7" t="s">
        <v>211</v>
      </c>
      <c r="E24" s="7" t="s">
        <v>64</v>
      </c>
      <c r="F24" s="10">
        <v>2</v>
      </c>
    </row>
    <row r="25" spans="1:12" x14ac:dyDescent="0.3">
      <c r="A25" s="5">
        <v>22</v>
      </c>
      <c r="B25" s="34" t="s">
        <v>171</v>
      </c>
      <c r="C25" s="7" t="s">
        <v>42</v>
      </c>
      <c r="D25" s="7" t="s">
        <v>211</v>
      </c>
      <c r="E25" s="7" t="s">
        <v>216</v>
      </c>
      <c r="F25" s="10">
        <v>2</v>
      </c>
    </row>
    <row r="26" spans="1:12" x14ac:dyDescent="0.3">
      <c r="A26" s="5">
        <v>23</v>
      </c>
      <c r="B26" s="34" t="s">
        <v>53</v>
      </c>
      <c r="C26" s="7" t="s">
        <v>42</v>
      </c>
      <c r="D26" s="7" t="s">
        <v>209</v>
      </c>
      <c r="E26" s="7" t="s">
        <v>215</v>
      </c>
      <c r="F26" s="10">
        <v>2</v>
      </c>
    </row>
    <row r="27" spans="1:12" x14ac:dyDescent="0.3">
      <c r="A27" s="5">
        <v>24</v>
      </c>
      <c r="B27" s="34" t="s">
        <v>172</v>
      </c>
      <c r="C27" s="7" t="s">
        <v>42</v>
      </c>
      <c r="D27" s="7" t="s">
        <v>209</v>
      </c>
      <c r="E27" s="7" t="s">
        <v>214</v>
      </c>
      <c r="F27" s="10">
        <v>2</v>
      </c>
    </row>
    <row r="28" spans="1:12" x14ac:dyDescent="0.3">
      <c r="A28" s="5">
        <v>25</v>
      </c>
      <c r="B28" s="34" t="s">
        <v>173</v>
      </c>
      <c r="C28" s="7" t="s">
        <v>42</v>
      </c>
      <c r="D28" s="7" t="s">
        <v>211</v>
      </c>
      <c r="E28" s="7" t="s">
        <v>214</v>
      </c>
      <c r="F28" s="10">
        <v>3</v>
      </c>
    </row>
    <row r="29" spans="1:12" x14ac:dyDescent="0.3">
      <c r="A29" s="5">
        <v>26</v>
      </c>
      <c r="B29" s="34" t="s">
        <v>174</v>
      </c>
      <c r="C29" s="7" t="s">
        <v>42</v>
      </c>
      <c r="D29" s="7" t="s">
        <v>213</v>
      </c>
      <c r="E29" s="7" t="s">
        <v>218</v>
      </c>
      <c r="F29" s="10">
        <v>3</v>
      </c>
    </row>
    <row r="30" spans="1:12" x14ac:dyDescent="0.3">
      <c r="A30" s="5">
        <v>27</v>
      </c>
      <c r="B30" s="34" t="s">
        <v>175</v>
      </c>
      <c r="C30" s="7" t="s">
        <v>43</v>
      </c>
      <c r="D30" s="7" t="s">
        <v>207</v>
      </c>
      <c r="E30" s="7" t="s">
        <v>216</v>
      </c>
      <c r="F30" s="10">
        <v>3</v>
      </c>
    </row>
    <row r="31" spans="1:12" x14ac:dyDescent="0.3">
      <c r="A31" s="5">
        <v>28</v>
      </c>
      <c r="B31" s="34" t="s">
        <v>176</v>
      </c>
      <c r="C31" s="7" t="s">
        <v>43</v>
      </c>
      <c r="D31" s="7" t="s">
        <v>209</v>
      </c>
      <c r="E31" s="7" t="s">
        <v>64</v>
      </c>
      <c r="F31" s="10">
        <v>1</v>
      </c>
    </row>
    <row r="32" spans="1:12" x14ac:dyDescent="0.3">
      <c r="A32" s="5">
        <v>29</v>
      </c>
      <c r="B32" s="34" t="s">
        <v>177</v>
      </c>
      <c r="C32" s="7" t="s">
        <v>43</v>
      </c>
      <c r="D32" s="7" t="s">
        <v>213</v>
      </c>
      <c r="E32" s="7" t="s">
        <v>64</v>
      </c>
      <c r="F32" s="10">
        <v>3</v>
      </c>
    </row>
    <row r="33" spans="1:6" x14ac:dyDescent="0.3">
      <c r="A33" s="5">
        <v>30</v>
      </c>
      <c r="B33" s="34" t="s">
        <v>178</v>
      </c>
      <c r="C33" s="7" t="s">
        <v>43</v>
      </c>
      <c r="D33" s="7" t="s">
        <v>207</v>
      </c>
      <c r="E33" s="7" t="s">
        <v>64</v>
      </c>
      <c r="F33" s="10">
        <v>1</v>
      </c>
    </row>
    <row r="34" spans="1:6" x14ac:dyDescent="0.3">
      <c r="A34" s="5">
        <v>31</v>
      </c>
      <c r="B34" s="34" t="s">
        <v>179</v>
      </c>
      <c r="C34" s="7" t="s">
        <v>43</v>
      </c>
      <c r="D34" s="7" t="s">
        <v>205</v>
      </c>
      <c r="E34" s="7" t="s">
        <v>216</v>
      </c>
      <c r="F34" s="10">
        <v>1</v>
      </c>
    </row>
    <row r="35" spans="1:6" x14ac:dyDescent="0.3">
      <c r="A35" s="5">
        <v>32</v>
      </c>
      <c r="B35" s="34" t="s">
        <v>180</v>
      </c>
      <c r="C35" s="7" t="s">
        <v>43</v>
      </c>
      <c r="D35" s="7" t="s">
        <v>205</v>
      </c>
      <c r="E35" s="7" t="s">
        <v>64</v>
      </c>
      <c r="F35" s="10">
        <v>1</v>
      </c>
    </row>
    <row r="36" spans="1:6" x14ac:dyDescent="0.3">
      <c r="A36" s="5">
        <v>33</v>
      </c>
      <c r="B36" s="34" t="s">
        <v>181</v>
      </c>
      <c r="C36" s="7" t="s">
        <v>43</v>
      </c>
      <c r="D36" s="7" t="s">
        <v>213</v>
      </c>
      <c r="E36" s="7" t="s">
        <v>64</v>
      </c>
      <c r="F36" s="10">
        <v>3</v>
      </c>
    </row>
    <row r="37" spans="1:6" x14ac:dyDescent="0.3">
      <c r="A37" s="5">
        <v>34</v>
      </c>
      <c r="B37" s="34" t="s">
        <v>182</v>
      </c>
      <c r="C37" s="7" t="s">
        <v>43</v>
      </c>
      <c r="D37" s="7" t="s">
        <v>205</v>
      </c>
      <c r="E37" s="7" t="s">
        <v>214</v>
      </c>
      <c r="F37" s="10">
        <v>1</v>
      </c>
    </row>
    <row r="38" spans="1:6" x14ac:dyDescent="0.3">
      <c r="A38" s="5">
        <v>35</v>
      </c>
      <c r="B38" s="34" t="s">
        <v>183</v>
      </c>
      <c r="C38" s="7" t="s">
        <v>43</v>
      </c>
      <c r="D38" s="7" t="s">
        <v>207</v>
      </c>
      <c r="E38" s="7" t="s">
        <v>215</v>
      </c>
      <c r="F38" s="10">
        <v>2</v>
      </c>
    </row>
    <row r="39" spans="1:6" x14ac:dyDescent="0.3">
      <c r="A39" s="5">
        <v>36</v>
      </c>
      <c r="B39" s="34" t="s">
        <v>184</v>
      </c>
      <c r="C39" s="7" t="s">
        <v>43</v>
      </c>
      <c r="D39" s="7" t="s">
        <v>213</v>
      </c>
      <c r="E39" s="7" t="s">
        <v>217</v>
      </c>
      <c r="F39" s="10">
        <v>1</v>
      </c>
    </row>
    <row r="40" spans="1:6" x14ac:dyDescent="0.3">
      <c r="A40" s="5">
        <v>37</v>
      </c>
      <c r="B40" s="34" t="s">
        <v>185</v>
      </c>
      <c r="C40" s="7" t="s">
        <v>43</v>
      </c>
      <c r="D40" s="7" t="s">
        <v>211</v>
      </c>
      <c r="E40" s="7" t="s">
        <v>64</v>
      </c>
      <c r="F40" s="10">
        <v>2</v>
      </c>
    </row>
    <row r="41" spans="1:6" x14ac:dyDescent="0.3">
      <c r="A41" s="5">
        <v>38</v>
      </c>
      <c r="B41" s="34" t="s">
        <v>186</v>
      </c>
      <c r="C41" s="7" t="s">
        <v>43</v>
      </c>
      <c r="D41" s="7" t="s">
        <v>207</v>
      </c>
      <c r="E41" s="7" t="s">
        <v>214</v>
      </c>
      <c r="F41" s="10">
        <v>2</v>
      </c>
    </row>
    <row r="42" spans="1:6" x14ac:dyDescent="0.3">
      <c r="A42" s="5">
        <v>39</v>
      </c>
      <c r="B42" s="34" t="s">
        <v>187</v>
      </c>
      <c r="C42" s="7" t="s">
        <v>43</v>
      </c>
      <c r="D42" s="7" t="s">
        <v>205</v>
      </c>
      <c r="E42" s="7" t="s">
        <v>215</v>
      </c>
      <c r="F42" s="10">
        <v>2</v>
      </c>
    </row>
    <row r="43" spans="1:6" x14ac:dyDescent="0.3">
      <c r="A43" s="5">
        <v>40</v>
      </c>
      <c r="B43" s="34" t="s">
        <v>188</v>
      </c>
      <c r="C43" s="7" t="s">
        <v>43</v>
      </c>
      <c r="D43" s="7" t="s">
        <v>205</v>
      </c>
      <c r="E43" s="7" t="s">
        <v>214</v>
      </c>
      <c r="F43" s="10">
        <v>1</v>
      </c>
    </row>
    <row r="44" spans="1:6" x14ac:dyDescent="0.3">
      <c r="A44" s="5">
        <v>41</v>
      </c>
      <c r="B44" s="34" t="s">
        <v>189</v>
      </c>
      <c r="C44" s="7" t="s">
        <v>43</v>
      </c>
      <c r="D44" s="7" t="s">
        <v>205</v>
      </c>
      <c r="E44" s="7" t="s">
        <v>218</v>
      </c>
      <c r="F44" s="10">
        <v>2</v>
      </c>
    </row>
    <row r="45" spans="1:6" x14ac:dyDescent="0.3">
      <c r="A45" s="5">
        <v>42</v>
      </c>
      <c r="B45" s="34" t="s">
        <v>190</v>
      </c>
      <c r="C45" s="7" t="s">
        <v>43</v>
      </c>
      <c r="D45" s="7" t="s">
        <v>209</v>
      </c>
      <c r="E45" s="7" t="s">
        <v>217</v>
      </c>
      <c r="F45" s="10">
        <v>1</v>
      </c>
    </row>
    <row r="46" spans="1:6" x14ac:dyDescent="0.3">
      <c r="A46" s="5">
        <v>43</v>
      </c>
      <c r="B46" s="34" t="s">
        <v>191</v>
      </c>
      <c r="C46" s="7" t="s">
        <v>43</v>
      </c>
      <c r="D46" s="7" t="s">
        <v>211</v>
      </c>
      <c r="E46" s="7" t="s">
        <v>214</v>
      </c>
      <c r="F46" s="10">
        <v>1</v>
      </c>
    </row>
    <row r="47" spans="1:6" x14ac:dyDescent="0.3">
      <c r="A47" s="5">
        <v>44</v>
      </c>
      <c r="B47" s="34" t="s">
        <v>192</v>
      </c>
      <c r="C47" s="7" t="s">
        <v>44</v>
      </c>
      <c r="D47" s="7" t="s">
        <v>207</v>
      </c>
      <c r="E47" s="7" t="s">
        <v>215</v>
      </c>
      <c r="F47" s="10">
        <v>3</v>
      </c>
    </row>
    <row r="48" spans="1:6" x14ac:dyDescent="0.3">
      <c r="A48" s="5">
        <v>45</v>
      </c>
      <c r="B48" s="34" t="s">
        <v>193</v>
      </c>
      <c r="C48" s="7" t="s">
        <v>44</v>
      </c>
      <c r="D48" s="7" t="s">
        <v>209</v>
      </c>
      <c r="E48" s="7" t="s">
        <v>216</v>
      </c>
      <c r="F48" s="10">
        <v>3</v>
      </c>
    </row>
    <row r="49" spans="1:8" x14ac:dyDescent="0.3">
      <c r="A49" s="5">
        <v>46</v>
      </c>
      <c r="B49" s="34" t="s">
        <v>194</v>
      </c>
      <c r="C49" s="7" t="s">
        <v>44</v>
      </c>
      <c r="D49" s="7" t="s">
        <v>207</v>
      </c>
      <c r="E49" s="7" t="s">
        <v>217</v>
      </c>
      <c r="F49" s="10">
        <v>1</v>
      </c>
    </row>
    <row r="50" spans="1:8" x14ac:dyDescent="0.3">
      <c r="A50" s="5">
        <v>47</v>
      </c>
      <c r="B50" s="34" t="s">
        <v>195</v>
      </c>
      <c r="C50" s="7" t="s">
        <v>44</v>
      </c>
      <c r="D50" s="7" t="s">
        <v>209</v>
      </c>
      <c r="E50" s="7" t="s">
        <v>215</v>
      </c>
      <c r="F50" s="10">
        <v>3</v>
      </c>
    </row>
    <row r="51" spans="1:8" x14ac:dyDescent="0.3">
      <c r="A51" s="5">
        <v>48</v>
      </c>
      <c r="B51" s="34" t="s">
        <v>196</v>
      </c>
      <c r="C51" s="7" t="s">
        <v>44</v>
      </c>
      <c r="D51" s="7" t="s">
        <v>209</v>
      </c>
      <c r="E51" s="7" t="s">
        <v>64</v>
      </c>
      <c r="F51" s="10">
        <v>3</v>
      </c>
    </row>
    <row r="52" spans="1:8" x14ac:dyDescent="0.3">
      <c r="A52" s="5">
        <v>49</v>
      </c>
      <c r="B52" s="34" t="s">
        <v>197</v>
      </c>
      <c r="C52" s="7" t="s">
        <v>44</v>
      </c>
      <c r="D52" s="7" t="s">
        <v>211</v>
      </c>
      <c r="E52" s="7" t="s">
        <v>217</v>
      </c>
      <c r="F52" s="10">
        <v>2</v>
      </c>
    </row>
    <row r="53" spans="1:8" x14ac:dyDescent="0.3">
      <c r="A53" s="5">
        <v>50</v>
      </c>
      <c r="B53" s="34" t="s">
        <v>198</v>
      </c>
      <c r="C53" s="7" t="s">
        <v>44</v>
      </c>
      <c r="D53" s="7" t="s">
        <v>213</v>
      </c>
      <c r="E53" s="7" t="s">
        <v>64</v>
      </c>
      <c r="F53" s="10">
        <v>2</v>
      </c>
    </row>
    <row r="54" spans="1:8" x14ac:dyDescent="0.3">
      <c r="A54" s="5">
        <v>51</v>
      </c>
      <c r="B54" s="34" t="s">
        <v>199</v>
      </c>
      <c r="C54" s="7" t="s">
        <v>44</v>
      </c>
      <c r="D54" s="7" t="s">
        <v>207</v>
      </c>
      <c r="E54" s="7" t="s">
        <v>215</v>
      </c>
      <c r="F54" s="10">
        <v>3</v>
      </c>
    </row>
    <row r="55" spans="1:8" x14ac:dyDescent="0.3">
      <c r="A55" s="5">
        <v>52</v>
      </c>
      <c r="B55" s="34" t="s">
        <v>200</v>
      </c>
      <c r="C55" s="7" t="s">
        <v>44</v>
      </c>
      <c r="D55" s="7" t="s">
        <v>207</v>
      </c>
      <c r="E55" s="7" t="s">
        <v>64</v>
      </c>
      <c r="F55" s="10">
        <v>1</v>
      </c>
    </row>
    <row r="56" spans="1:8" x14ac:dyDescent="0.3">
      <c r="A56" s="5">
        <v>53</v>
      </c>
      <c r="B56" s="34" t="s">
        <v>54</v>
      </c>
      <c r="C56" s="7" t="s">
        <v>41</v>
      </c>
      <c r="D56" s="7" t="s">
        <v>205</v>
      </c>
      <c r="E56" s="7" t="s">
        <v>64</v>
      </c>
      <c r="F56" s="10">
        <v>3</v>
      </c>
    </row>
    <row r="57" spans="1:8" x14ac:dyDescent="0.3">
      <c r="A57" s="5">
        <v>54</v>
      </c>
      <c r="B57" s="34" t="s">
        <v>161</v>
      </c>
      <c r="C57" s="7" t="s">
        <v>42</v>
      </c>
      <c r="D57" s="7" t="s">
        <v>207</v>
      </c>
      <c r="E57" s="7" t="s">
        <v>217</v>
      </c>
      <c r="F57" s="10">
        <v>3</v>
      </c>
    </row>
    <row r="58" spans="1:8" x14ac:dyDescent="0.3">
      <c r="A58" s="5">
        <v>55</v>
      </c>
      <c r="B58" s="34" t="s">
        <v>160</v>
      </c>
      <c r="C58" s="7" t="s">
        <v>43</v>
      </c>
      <c r="D58" s="7" t="s">
        <v>209</v>
      </c>
      <c r="E58" s="7" t="s">
        <v>215</v>
      </c>
      <c r="F58" s="10">
        <v>1</v>
      </c>
    </row>
    <row r="59" spans="1:8" x14ac:dyDescent="0.3">
      <c r="A59" s="5">
        <v>56</v>
      </c>
      <c r="B59" s="34" t="s">
        <v>159</v>
      </c>
      <c r="C59" s="7" t="s">
        <v>42</v>
      </c>
      <c r="D59" s="7" t="s">
        <v>211</v>
      </c>
      <c r="E59" s="7" t="s">
        <v>217</v>
      </c>
      <c r="F59" s="10">
        <v>2</v>
      </c>
      <c r="H59" s="28"/>
    </row>
    <row r="60" spans="1:8" x14ac:dyDescent="0.3">
      <c r="A60" s="5">
        <v>57</v>
      </c>
      <c r="B60" s="34" t="s">
        <v>158</v>
      </c>
      <c r="C60" s="7" t="s">
        <v>44</v>
      </c>
      <c r="D60" s="7" t="s">
        <v>213</v>
      </c>
      <c r="E60" s="7" t="s">
        <v>218</v>
      </c>
      <c r="F60" s="10">
        <v>3</v>
      </c>
    </row>
    <row r="61" spans="1:8" x14ac:dyDescent="0.3">
      <c r="A61" s="5">
        <v>58</v>
      </c>
      <c r="B61" s="34" t="s">
        <v>157</v>
      </c>
      <c r="C61" s="7" t="s">
        <v>42</v>
      </c>
      <c r="D61" s="7" t="s">
        <v>207</v>
      </c>
      <c r="E61" s="7" t="s">
        <v>217</v>
      </c>
      <c r="F61" s="10">
        <v>1</v>
      </c>
    </row>
    <row r="62" spans="1:8" x14ac:dyDescent="0.3">
      <c r="A62" s="5">
        <v>59</v>
      </c>
      <c r="B62" s="34" t="s">
        <v>156</v>
      </c>
      <c r="C62" s="7" t="s">
        <v>219</v>
      </c>
      <c r="D62" s="7" t="s">
        <v>220</v>
      </c>
      <c r="E62" s="7" t="s">
        <v>222</v>
      </c>
      <c r="F62" s="10">
        <v>2</v>
      </c>
    </row>
    <row r="63" spans="1:8" x14ac:dyDescent="0.3">
      <c r="A63" s="5">
        <v>60</v>
      </c>
      <c r="B63" s="34" t="s">
        <v>155</v>
      </c>
      <c r="C63" s="7" t="s">
        <v>43</v>
      </c>
      <c r="D63" s="7" t="s">
        <v>223</v>
      </c>
      <c r="E63" s="7" t="s">
        <v>224</v>
      </c>
      <c r="F63" s="10">
        <v>1</v>
      </c>
    </row>
    <row r="64" spans="1:8" x14ac:dyDescent="0.3">
      <c r="A64" s="5">
        <v>61</v>
      </c>
      <c r="B64" s="34" t="s">
        <v>154</v>
      </c>
      <c r="C64" s="7" t="s">
        <v>225</v>
      </c>
      <c r="D64" s="7" t="s">
        <v>226</v>
      </c>
      <c r="E64" s="7" t="s">
        <v>227</v>
      </c>
      <c r="F64" s="10">
        <v>1</v>
      </c>
    </row>
    <row r="65" spans="1:6" x14ac:dyDescent="0.3">
      <c r="A65" s="5">
        <v>62</v>
      </c>
      <c r="B65" s="34" t="s">
        <v>153</v>
      </c>
      <c r="C65" s="7" t="s">
        <v>228</v>
      </c>
      <c r="D65" s="7" t="s">
        <v>229</v>
      </c>
      <c r="E65" s="7" t="s">
        <v>230</v>
      </c>
      <c r="F65" s="10">
        <v>2</v>
      </c>
    </row>
    <row r="66" spans="1:6" x14ac:dyDescent="0.3">
      <c r="A66" s="5">
        <v>63</v>
      </c>
      <c r="B66" s="34" t="s">
        <v>152</v>
      </c>
      <c r="C66" s="7" t="s">
        <v>231</v>
      </c>
      <c r="D66" s="7" t="s">
        <v>226</v>
      </c>
      <c r="E66" s="7" t="s">
        <v>232</v>
      </c>
      <c r="F66" s="10">
        <v>3</v>
      </c>
    </row>
    <row r="67" spans="1:6" x14ac:dyDescent="0.3">
      <c r="A67" s="5">
        <v>64</v>
      </c>
      <c r="B67" s="34" t="s">
        <v>151</v>
      </c>
      <c r="C67" s="7" t="s">
        <v>233</v>
      </c>
      <c r="D67" s="7" t="s">
        <v>234</v>
      </c>
      <c r="E67" s="7" t="s">
        <v>235</v>
      </c>
      <c r="F67" s="10">
        <v>2</v>
      </c>
    </row>
    <row r="68" spans="1:6" x14ac:dyDescent="0.3">
      <c r="A68" s="5">
        <v>65</v>
      </c>
      <c r="B68" s="34" t="s">
        <v>150</v>
      </c>
      <c r="C68" s="7" t="s">
        <v>225</v>
      </c>
      <c r="D68" s="7" t="s">
        <v>226</v>
      </c>
      <c r="E68" s="7" t="s">
        <v>236</v>
      </c>
      <c r="F68" s="10">
        <v>1</v>
      </c>
    </row>
    <row r="69" spans="1:6" x14ac:dyDescent="0.3">
      <c r="A69" s="5">
        <v>66</v>
      </c>
      <c r="B69" s="34" t="s">
        <v>18</v>
      </c>
      <c r="C69" s="7" t="s">
        <v>239</v>
      </c>
      <c r="D69" s="7" t="s">
        <v>240</v>
      </c>
      <c r="E69" s="7" t="s">
        <v>230</v>
      </c>
      <c r="F69" s="10">
        <v>3</v>
      </c>
    </row>
    <row r="70" spans="1:6" x14ac:dyDescent="0.3">
      <c r="A70" s="5">
        <v>67</v>
      </c>
      <c r="B70" s="34" t="s">
        <v>149</v>
      </c>
      <c r="C70" s="7" t="s">
        <v>238</v>
      </c>
      <c r="D70" s="7" t="s">
        <v>229</v>
      </c>
      <c r="E70" s="7" t="s">
        <v>237</v>
      </c>
      <c r="F70" s="10">
        <v>1</v>
      </c>
    </row>
    <row r="71" spans="1:6" x14ac:dyDescent="0.3">
      <c r="A71" s="5">
        <v>68</v>
      </c>
      <c r="B71" s="34" t="s">
        <v>148</v>
      </c>
      <c r="C71" s="7" t="s">
        <v>43</v>
      </c>
      <c r="D71" s="7" t="s">
        <v>281</v>
      </c>
      <c r="E71" s="7" t="s">
        <v>237</v>
      </c>
      <c r="F71" s="10">
        <v>2</v>
      </c>
    </row>
    <row r="72" spans="1:6" x14ac:dyDescent="0.3">
      <c r="A72" s="5">
        <v>69</v>
      </c>
      <c r="B72" s="34" t="s">
        <v>147</v>
      </c>
      <c r="C72" s="7" t="s">
        <v>272</v>
      </c>
      <c r="D72" s="7" t="s">
        <v>282</v>
      </c>
      <c r="E72" s="7" t="s">
        <v>222</v>
      </c>
      <c r="F72" s="10">
        <v>3</v>
      </c>
    </row>
    <row r="73" spans="1:6" x14ac:dyDescent="0.3">
      <c r="A73" s="5">
        <v>70</v>
      </c>
      <c r="B73" s="34" t="s">
        <v>146</v>
      </c>
      <c r="C73" s="7" t="s">
        <v>43</v>
      </c>
      <c r="D73" s="7" t="s">
        <v>244</v>
      </c>
      <c r="E73" s="7" t="s">
        <v>283</v>
      </c>
      <c r="F73" s="10">
        <v>1</v>
      </c>
    </row>
    <row r="74" spans="1:6" x14ac:dyDescent="0.3">
      <c r="A74" s="5">
        <v>71</v>
      </c>
      <c r="B74" s="34" t="s">
        <v>145</v>
      </c>
      <c r="C74" s="7" t="s">
        <v>273</v>
      </c>
      <c r="D74" s="7" t="s">
        <v>284</v>
      </c>
      <c r="E74" s="7" t="s">
        <v>236</v>
      </c>
      <c r="F74" s="10">
        <v>1</v>
      </c>
    </row>
    <row r="75" spans="1:6" x14ac:dyDescent="0.3">
      <c r="A75" s="5">
        <v>72</v>
      </c>
      <c r="B75" s="34" t="s">
        <v>102</v>
      </c>
      <c r="C75" s="7" t="s">
        <v>41</v>
      </c>
      <c r="D75" s="7" t="s">
        <v>241</v>
      </c>
      <c r="E75" s="7" t="s">
        <v>242</v>
      </c>
      <c r="F75" s="10">
        <v>3</v>
      </c>
    </row>
    <row r="76" spans="1:6" x14ac:dyDescent="0.3">
      <c r="A76" s="5">
        <v>73</v>
      </c>
      <c r="B76" s="34" t="s">
        <v>144</v>
      </c>
      <c r="C76" s="7" t="s">
        <v>225</v>
      </c>
      <c r="D76" s="7" t="s">
        <v>285</v>
      </c>
      <c r="E76" s="7" t="s">
        <v>245</v>
      </c>
      <c r="F76" s="10">
        <v>2</v>
      </c>
    </row>
    <row r="77" spans="1:6" x14ac:dyDescent="0.3">
      <c r="A77" s="5">
        <v>74</v>
      </c>
      <c r="B77" s="34" t="s">
        <v>103</v>
      </c>
      <c r="C77" s="7" t="s">
        <v>243</v>
      </c>
      <c r="D77" s="7" t="s">
        <v>244</v>
      </c>
      <c r="E77" s="7" t="s">
        <v>245</v>
      </c>
      <c r="F77" s="10">
        <v>2</v>
      </c>
    </row>
    <row r="78" spans="1:6" x14ac:dyDescent="0.3">
      <c r="A78" s="5">
        <v>75</v>
      </c>
      <c r="B78" s="34" t="s">
        <v>143</v>
      </c>
      <c r="C78" s="7" t="s">
        <v>219</v>
      </c>
      <c r="D78" s="7" t="s">
        <v>244</v>
      </c>
      <c r="E78" s="7" t="s">
        <v>249</v>
      </c>
      <c r="F78" s="10">
        <v>3</v>
      </c>
    </row>
    <row r="79" spans="1:6" x14ac:dyDescent="0.3">
      <c r="A79" s="5">
        <v>76</v>
      </c>
      <c r="B79" s="34" t="s">
        <v>104</v>
      </c>
      <c r="C79" s="7" t="s">
        <v>243</v>
      </c>
      <c r="D79" s="7" t="s">
        <v>246</v>
      </c>
      <c r="E79" s="7" t="s">
        <v>247</v>
      </c>
      <c r="F79" s="10">
        <v>2</v>
      </c>
    </row>
    <row r="80" spans="1:6" x14ac:dyDescent="0.3">
      <c r="A80" s="5">
        <v>77</v>
      </c>
      <c r="B80" s="34" t="s">
        <v>142</v>
      </c>
      <c r="C80" s="7" t="s">
        <v>228</v>
      </c>
      <c r="D80" s="7" t="s">
        <v>268</v>
      </c>
      <c r="E80" s="7" t="s">
        <v>292</v>
      </c>
      <c r="F80" s="10">
        <v>3</v>
      </c>
    </row>
    <row r="81" spans="1:6" x14ac:dyDescent="0.3">
      <c r="A81" s="5">
        <v>78</v>
      </c>
      <c r="B81" s="34" t="s">
        <v>141</v>
      </c>
      <c r="C81" s="7" t="s">
        <v>228</v>
      </c>
      <c r="D81" s="7" t="s">
        <v>291</v>
      </c>
      <c r="E81" s="7" t="s">
        <v>293</v>
      </c>
      <c r="F81" s="10">
        <v>3</v>
      </c>
    </row>
    <row r="82" spans="1:6" x14ac:dyDescent="0.3">
      <c r="A82" s="5">
        <v>79</v>
      </c>
      <c r="B82" s="34" t="s">
        <v>105</v>
      </c>
      <c r="C82" s="7" t="s">
        <v>243</v>
      </c>
      <c r="D82" s="7" t="s">
        <v>248</v>
      </c>
      <c r="E82" s="7" t="s">
        <v>249</v>
      </c>
      <c r="F82" s="10">
        <v>2</v>
      </c>
    </row>
    <row r="83" spans="1:6" x14ac:dyDescent="0.3">
      <c r="A83" s="5">
        <v>80</v>
      </c>
      <c r="B83" s="34" t="s">
        <v>140</v>
      </c>
      <c r="C83" s="7" t="s">
        <v>261</v>
      </c>
      <c r="D83" s="7" t="s">
        <v>263</v>
      </c>
      <c r="E83" s="7" t="s">
        <v>249</v>
      </c>
      <c r="F83" s="10">
        <v>2</v>
      </c>
    </row>
    <row r="84" spans="1:6" x14ac:dyDescent="0.3">
      <c r="A84" s="5">
        <v>81</v>
      </c>
      <c r="B84" s="34" t="s">
        <v>139</v>
      </c>
      <c r="C84" s="7" t="s">
        <v>262</v>
      </c>
      <c r="D84" s="7" t="s">
        <v>248</v>
      </c>
      <c r="E84" s="7" t="s">
        <v>251</v>
      </c>
      <c r="F84" s="10">
        <v>1</v>
      </c>
    </row>
    <row r="85" spans="1:6" x14ac:dyDescent="0.3">
      <c r="A85" s="5">
        <v>82</v>
      </c>
      <c r="B85" s="34" t="s">
        <v>138</v>
      </c>
      <c r="C85" s="7" t="s">
        <v>41</v>
      </c>
      <c r="D85" s="7" t="s">
        <v>250</v>
      </c>
      <c r="E85" s="7" t="s">
        <v>251</v>
      </c>
      <c r="F85" s="10">
        <v>3</v>
      </c>
    </row>
    <row r="86" spans="1:6" x14ac:dyDescent="0.3">
      <c r="A86" s="5">
        <v>83</v>
      </c>
      <c r="B86" s="34" t="s">
        <v>137</v>
      </c>
      <c r="C86" s="7" t="s">
        <v>238</v>
      </c>
      <c r="D86" s="7" t="s">
        <v>246</v>
      </c>
      <c r="E86" s="7" t="s">
        <v>236</v>
      </c>
      <c r="F86" s="10" t="s">
        <v>286</v>
      </c>
    </row>
    <row r="87" spans="1:6" x14ac:dyDescent="0.3">
      <c r="A87" s="5">
        <v>84</v>
      </c>
      <c r="B87" s="34" t="s">
        <v>136</v>
      </c>
      <c r="C87" s="7" t="s">
        <v>264</v>
      </c>
      <c r="D87" s="7" t="s">
        <v>265</v>
      </c>
      <c r="E87" s="7" t="s">
        <v>266</v>
      </c>
      <c r="F87" s="10">
        <v>1</v>
      </c>
    </row>
    <row r="88" spans="1:6" x14ac:dyDescent="0.3">
      <c r="A88" s="5">
        <v>85</v>
      </c>
      <c r="B88" s="34" t="s">
        <v>135</v>
      </c>
      <c r="C88" s="7" t="s">
        <v>225</v>
      </c>
      <c r="D88" s="7" t="s">
        <v>270</v>
      </c>
      <c r="E88" s="7" t="s">
        <v>287</v>
      </c>
      <c r="F88" s="10">
        <v>3</v>
      </c>
    </row>
    <row r="89" spans="1:6" x14ac:dyDescent="0.3">
      <c r="A89" s="5">
        <v>86</v>
      </c>
      <c r="B89" s="34" t="s">
        <v>134</v>
      </c>
      <c r="C89" s="7" t="s">
        <v>225</v>
      </c>
      <c r="D89" s="7" t="s">
        <v>288</v>
      </c>
      <c r="E89" s="7" t="s">
        <v>289</v>
      </c>
      <c r="F89" s="10">
        <v>1</v>
      </c>
    </row>
    <row r="90" spans="1:6" x14ac:dyDescent="0.3">
      <c r="A90" s="5">
        <v>87</v>
      </c>
      <c r="B90" s="34" t="s">
        <v>133</v>
      </c>
      <c r="C90" s="7" t="s">
        <v>238</v>
      </c>
      <c r="D90" s="7" t="s">
        <v>282</v>
      </c>
      <c r="E90" s="7" t="s">
        <v>232</v>
      </c>
      <c r="F90" s="10">
        <v>3</v>
      </c>
    </row>
    <row r="91" spans="1:6" x14ac:dyDescent="0.3">
      <c r="A91" s="5">
        <v>88</v>
      </c>
      <c r="B91" s="34" t="s">
        <v>132</v>
      </c>
      <c r="C91" s="7" t="s">
        <v>225</v>
      </c>
      <c r="D91" s="7" t="s">
        <v>260</v>
      </c>
      <c r="E91" s="7" t="s">
        <v>249</v>
      </c>
      <c r="F91" s="10">
        <v>2</v>
      </c>
    </row>
    <row r="92" spans="1:6" x14ac:dyDescent="0.3">
      <c r="A92" s="5">
        <v>89</v>
      </c>
      <c r="B92" s="34" t="s">
        <v>131</v>
      </c>
      <c r="C92" s="7" t="s">
        <v>43</v>
      </c>
      <c r="D92" s="7" t="s">
        <v>290</v>
      </c>
      <c r="E92" s="7" t="s">
        <v>266</v>
      </c>
      <c r="F92" s="10">
        <v>1</v>
      </c>
    </row>
    <row r="93" spans="1:6" x14ac:dyDescent="0.3">
      <c r="A93" s="5">
        <v>90</v>
      </c>
      <c r="B93" s="34" t="s">
        <v>55</v>
      </c>
      <c r="C93" s="7" t="s">
        <v>252</v>
      </c>
      <c r="D93" s="7" t="s">
        <v>253</v>
      </c>
      <c r="E93" s="7" t="s">
        <v>254</v>
      </c>
      <c r="F93" s="10">
        <v>3</v>
      </c>
    </row>
    <row r="94" spans="1:6" x14ac:dyDescent="0.3">
      <c r="A94" s="5">
        <v>91</v>
      </c>
      <c r="B94" s="34" t="s">
        <v>130</v>
      </c>
      <c r="C94" s="7" t="s">
        <v>225</v>
      </c>
      <c r="D94" s="7" t="s">
        <v>240</v>
      </c>
      <c r="E94" s="7" t="s">
        <v>266</v>
      </c>
      <c r="F94" s="10">
        <v>2</v>
      </c>
    </row>
    <row r="95" spans="1:6" x14ac:dyDescent="0.3">
      <c r="A95" s="5">
        <v>92</v>
      </c>
      <c r="B95" s="34" t="s">
        <v>129</v>
      </c>
      <c r="C95" s="7" t="s">
        <v>42</v>
      </c>
      <c r="D95" s="7" t="s">
        <v>258</v>
      </c>
      <c r="E95" s="7" t="s">
        <v>287</v>
      </c>
      <c r="F95" s="10">
        <v>2</v>
      </c>
    </row>
    <row r="96" spans="1:6" x14ac:dyDescent="0.3">
      <c r="A96" s="5">
        <v>93</v>
      </c>
      <c r="B96" s="34" t="s">
        <v>128</v>
      </c>
      <c r="C96" s="7" t="s">
        <v>255</v>
      </c>
      <c r="D96" s="7" t="s">
        <v>226</v>
      </c>
      <c r="E96" s="7" t="s">
        <v>256</v>
      </c>
      <c r="F96" s="10">
        <v>1</v>
      </c>
    </row>
    <row r="97" spans="1:6" x14ac:dyDescent="0.3">
      <c r="A97" s="5">
        <v>94</v>
      </c>
      <c r="B97" s="34" t="s">
        <v>127</v>
      </c>
      <c r="C97" s="7" t="s">
        <v>274</v>
      </c>
      <c r="D97" s="7" t="s">
        <v>294</v>
      </c>
      <c r="E97" s="7" t="s">
        <v>232</v>
      </c>
      <c r="F97" s="10">
        <v>3</v>
      </c>
    </row>
    <row r="98" spans="1:6" x14ac:dyDescent="0.3">
      <c r="A98" s="5">
        <v>95</v>
      </c>
      <c r="B98" s="34" t="s">
        <v>126</v>
      </c>
      <c r="C98" s="7" t="s">
        <v>228</v>
      </c>
      <c r="D98" s="7" t="s">
        <v>241</v>
      </c>
      <c r="E98" s="7" t="s">
        <v>287</v>
      </c>
      <c r="F98" s="10">
        <v>2</v>
      </c>
    </row>
    <row r="99" spans="1:6" x14ac:dyDescent="0.3">
      <c r="A99" s="5">
        <v>96</v>
      </c>
      <c r="B99" s="34" t="s">
        <v>125</v>
      </c>
      <c r="C99" s="7" t="s">
        <v>275</v>
      </c>
      <c r="D99" s="7" t="s">
        <v>301</v>
      </c>
      <c r="E99" s="7" t="s">
        <v>251</v>
      </c>
      <c r="F99" s="10">
        <v>2</v>
      </c>
    </row>
    <row r="100" spans="1:6" x14ac:dyDescent="0.3">
      <c r="A100" s="5">
        <v>97</v>
      </c>
      <c r="B100" s="34" t="s">
        <v>124</v>
      </c>
      <c r="C100" s="7" t="s">
        <v>276</v>
      </c>
      <c r="D100" s="7" t="s">
        <v>248</v>
      </c>
      <c r="E100" s="7" t="s">
        <v>287</v>
      </c>
      <c r="F100" s="10">
        <v>2</v>
      </c>
    </row>
    <row r="101" spans="1:6" x14ac:dyDescent="0.3">
      <c r="A101" s="5">
        <v>98</v>
      </c>
      <c r="B101" s="34" t="s">
        <v>123</v>
      </c>
      <c r="C101" s="7" t="s">
        <v>267</v>
      </c>
      <c r="D101" s="7" t="s">
        <v>268</v>
      </c>
      <c r="E101" s="7" t="s">
        <v>269</v>
      </c>
      <c r="F101" s="10">
        <v>3</v>
      </c>
    </row>
    <row r="102" spans="1:6" x14ac:dyDescent="0.3">
      <c r="A102" s="5">
        <v>99</v>
      </c>
      <c r="B102" s="34" t="s">
        <v>122</v>
      </c>
      <c r="C102" s="7" t="s">
        <v>43</v>
      </c>
      <c r="D102" s="7" t="s">
        <v>246</v>
      </c>
      <c r="E102" s="7" t="s">
        <v>249</v>
      </c>
      <c r="F102" s="10">
        <v>3</v>
      </c>
    </row>
    <row r="103" spans="1:6" x14ac:dyDescent="0.3">
      <c r="A103" s="5">
        <v>100</v>
      </c>
      <c r="B103" s="34" t="s">
        <v>121</v>
      </c>
      <c r="C103" s="7" t="s">
        <v>272</v>
      </c>
      <c r="D103" s="7" t="s">
        <v>270</v>
      </c>
      <c r="E103" s="7" t="s">
        <v>289</v>
      </c>
      <c r="F103" s="10">
        <v>1</v>
      </c>
    </row>
    <row r="104" spans="1:6" x14ac:dyDescent="0.3">
      <c r="A104" s="5">
        <v>101</v>
      </c>
      <c r="B104" s="34" t="s">
        <v>120</v>
      </c>
      <c r="C104" s="7" t="s">
        <v>43</v>
      </c>
      <c r="D104" s="7" t="s">
        <v>244</v>
      </c>
      <c r="E104" s="7" t="s">
        <v>271</v>
      </c>
      <c r="F104" s="10">
        <v>2</v>
      </c>
    </row>
    <row r="105" spans="1:6" x14ac:dyDescent="0.3">
      <c r="A105" s="5">
        <v>102</v>
      </c>
      <c r="B105" s="34" t="s">
        <v>119</v>
      </c>
      <c r="C105" s="7" t="s">
        <v>43</v>
      </c>
      <c r="D105" s="7" t="s">
        <v>250</v>
      </c>
      <c r="E105" s="7" t="s">
        <v>297</v>
      </c>
      <c r="F105" s="10">
        <v>3</v>
      </c>
    </row>
    <row r="106" spans="1:6" x14ac:dyDescent="0.3">
      <c r="A106" s="5">
        <v>103</v>
      </c>
      <c r="B106" s="34" t="s">
        <v>118</v>
      </c>
      <c r="C106" s="7" t="s">
        <v>219</v>
      </c>
      <c r="D106" s="7" t="s">
        <v>250</v>
      </c>
      <c r="E106" s="7" t="s">
        <v>302</v>
      </c>
      <c r="F106" s="10">
        <v>2</v>
      </c>
    </row>
    <row r="107" spans="1:6" x14ac:dyDescent="0.3">
      <c r="A107" s="5">
        <v>104</v>
      </c>
      <c r="B107" s="34" t="s">
        <v>117</v>
      </c>
      <c r="C107" s="7" t="s">
        <v>303</v>
      </c>
      <c r="D107" s="7" t="s">
        <v>244</v>
      </c>
      <c r="E107" s="7" t="s">
        <v>224</v>
      </c>
      <c r="F107" s="10">
        <v>3</v>
      </c>
    </row>
    <row r="108" spans="1:6" x14ac:dyDescent="0.3">
      <c r="A108" s="5">
        <v>105</v>
      </c>
      <c r="B108" s="34" t="s">
        <v>116</v>
      </c>
      <c r="C108" s="7" t="s">
        <v>257</v>
      </c>
      <c r="D108" s="7" t="s">
        <v>258</v>
      </c>
      <c r="E108" s="7" t="s">
        <v>259</v>
      </c>
      <c r="F108" s="10">
        <v>1</v>
      </c>
    </row>
    <row r="109" spans="1:6" x14ac:dyDescent="0.3">
      <c r="A109" s="5">
        <v>106</v>
      </c>
      <c r="B109" s="34" t="s">
        <v>115</v>
      </c>
      <c r="C109" s="7" t="s">
        <v>277</v>
      </c>
      <c r="D109" s="7" t="s">
        <v>295</v>
      </c>
      <c r="E109" s="7" t="s">
        <v>297</v>
      </c>
      <c r="F109" s="10">
        <v>3</v>
      </c>
    </row>
    <row r="110" spans="1:6" x14ac:dyDescent="0.3">
      <c r="A110" s="5">
        <v>107</v>
      </c>
      <c r="B110" s="34" t="s">
        <v>114</v>
      </c>
      <c r="C110" s="7" t="s">
        <v>278</v>
      </c>
      <c r="D110" s="7" t="s">
        <v>295</v>
      </c>
      <c r="E110" s="7" t="s">
        <v>287</v>
      </c>
      <c r="F110" s="10">
        <v>3</v>
      </c>
    </row>
    <row r="111" spans="1:6" x14ac:dyDescent="0.3">
      <c r="A111" s="5">
        <v>108</v>
      </c>
      <c r="B111" s="34" t="s">
        <v>113</v>
      </c>
      <c r="C111" s="7" t="s">
        <v>279</v>
      </c>
      <c r="D111" s="7" t="s">
        <v>296</v>
      </c>
      <c r="E111" s="7" t="s">
        <v>269</v>
      </c>
      <c r="F111" s="10">
        <v>2</v>
      </c>
    </row>
    <row r="112" spans="1:6" x14ac:dyDescent="0.3">
      <c r="A112" s="5">
        <v>109</v>
      </c>
      <c r="B112" s="34" t="s">
        <v>112</v>
      </c>
      <c r="C112" s="7" t="s">
        <v>225</v>
      </c>
      <c r="D112" s="7" t="s">
        <v>258</v>
      </c>
      <c r="E112" s="7" t="s">
        <v>224</v>
      </c>
      <c r="F112" s="10">
        <v>1</v>
      </c>
    </row>
    <row r="113" spans="1:6" x14ac:dyDescent="0.3">
      <c r="A113" s="5">
        <v>110</v>
      </c>
      <c r="B113" s="34" t="s">
        <v>111</v>
      </c>
      <c r="C113" s="7" t="s">
        <v>42</v>
      </c>
      <c r="D113" s="7" t="s">
        <v>270</v>
      </c>
      <c r="E113" s="7" t="s">
        <v>271</v>
      </c>
      <c r="F113" s="10">
        <v>3</v>
      </c>
    </row>
    <row r="114" spans="1:6" x14ac:dyDescent="0.3">
      <c r="A114" s="5">
        <v>111</v>
      </c>
      <c r="B114" s="34" t="s">
        <v>110</v>
      </c>
      <c r="C114" s="7" t="s">
        <v>257</v>
      </c>
      <c r="D114" s="7" t="s">
        <v>260</v>
      </c>
      <c r="E114" s="7" t="s">
        <v>247</v>
      </c>
      <c r="F114" s="10">
        <v>3</v>
      </c>
    </row>
    <row r="115" spans="1:6" x14ac:dyDescent="0.3">
      <c r="A115" s="5">
        <v>112</v>
      </c>
      <c r="B115" s="34" t="s">
        <v>109</v>
      </c>
      <c r="C115" s="7" t="s">
        <v>280</v>
      </c>
      <c r="D115" s="7" t="s">
        <v>304</v>
      </c>
      <c r="E115" s="7" t="s">
        <v>305</v>
      </c>
      <c r="F115" s="10">
        <v>1</v>
      </c>
    </row>
    <row r="116" spans="1:6" x14ac:dyDescent="0.3">
      <c r="A116" s="5">
        <v>113</v>
      </c>
      <c r="B116" s="34" t="s">
        <v>108</v>
      </c>
      <c r="C116" s="7" t="s">
        <v>298</v>
      </c>
      <c r="D116" s="7" t="s">
        <v>253</v>
      </c>
      <c r="E116" s="26" t="s">
        <v>300</v>
      </c>
      <c r="F116" s="10">
        <v>3</v>
      </c>
    </row>
    <row r="117" spans="1:6" x14ac:dyDescent="0.3">
      <c r="A117" s="5">
        <v>114</v>
      </c>
      <c r="B117" s="34" t="s">
        <v>107</v>
      </c>
      <c r="C117" s="7" t="s">
        <v>299</v>
      </c>
      <c r="D117" s="7" t="s">
        <v>226</v>
      </c>
      <c r="E117" s="26" t="s">
        <v>237</v>
      </c>
      <c r="F117" s="10">
        <v>2</v>
      </c>
    </row>
    <row r="118" spans="1:6" x14ac:dyDescent="0.3">
      <c r="A118" s="5">
        <v>115</v>
      </c>
      <c r="B118" s="34" t="s">
        <v>482</v>
      </c>
      <c r="C118" s="7" t="s">
        <v>42</v>
      </c>
      <c r="D118" s="7" t="s">
        <v>209</v>
      </c>
      <c r="E118" s="7" t="s">
        <v>218</v>
      </c>
      <c r="F118" s="10">
        <v>2</v>
      </c>
    </row>
    <row r="119" spans="1:6" x14ac:dyDescent="0.3">
      <c r="A119" s="5">
        <v>116</v>
      </c>
      <c r="B119" s="34" t="s">
        <v>483</v>
      </c>
      <c r="C119" s="7" t="s">
        <v>41</v>
      </c>
      <c r="D119" s="7" t="s">
        <v>209</v>
      </c>
      <c r="E119" s="7" t="s">
        <v>217</v>
      </c>
      <c r="F119" s="10">
        <v>3</v>
      </c>
    </row>
    <row r="120" spans="1:6" x14ac:dyDescent="0.3">
      <c r="A120" s="5">
        <v>117</v>
      </c>
      <c r="B120" s="34" t="s">
        <v>484</v>
      </c>
      <c r="C120" s="7" t="s">
        <v>41</v>
      </c>
      <c r="D120" s="7" t="s">
        <v>205</v>
      </c>
      <c r="E120" s="7" t="s">
        <v>215</v>
      </c>
      <c r="F120" s="10">
        <v>3</v>
      </c>
    </row>
    <row r="121" spans="1:6" x14ac:dyDescent="0.3">
      <c r="A121" s="5">
        <v>118</v>
      </c>
      <c r="B121" s="34" t="s">
        <v>485</v>
      </c>
      <c r="C121" s="7" t="s">
        <v>486</v>
      </c>
      <c r="D121" s="7" t="s">
        <v>213</v>
      </c>
      <c r="E121" s="7" t="s">
        <v>218</v>
      </c>
      <c r="F121" s="10">
        <v>3</v>
      </c>
    </row>
  </sheetData>
  <mergeCells count="5">
    <mergeCell ref="H2:L2"/>
    <mergeCell ref="N2:R2"/>
    <mergeCell ref="B2:F2"/>
    <mergeCell ref="A2:A3"/>
    <mergeCell ref="B1:C1"/>
  </mergeCells>
  <phoneticPr fontId="2" type="noConversion"/>
  <conditionalFormatting sqref="B4:B1048576">
    <cfRule type="duplicateValues" dxfId="9" priority="1"/>
  </conditionalFormatting>
  <hyperlinks>
    <hyperlink ref="E1" r:id="rId1" xr:uid="{E61DE3E7-F2DD-46D6-9631-836DEEE433A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0"/>
  <sheetViews>
    <sheetView zoomScale="160" zoomScaleNormal="160" workbookViewId="0">
      <selection activeCell="J22" sqref="J22"/>
    </sheetView>
  </sheetViews>
  <sheetFormatPr defaultColWidth="0" defaultRowHeight="16.5" zeroHeight="1" x14ac:dyDescent="0.3"/>
  <cols>
    <col min="1" max="1" width="5.625" customWidth="1"/>
    <col min="2" max="2" width="24.625" customWidth="1"/>
    <col min="3" max="3" width="5.625" customWidth="1"/>
    <col min="4" max="4" width="13.375" style="92" customWidth="1"/>
    <col min="5" max="5" width="5.25" style="93" bestFit="1" customWidth="1"/>
    <col min="6" max="6" width="0.5" style="98" customWidth="1"/>
    <col min="7" max="7" width="5.625" customWidth="1"/>
    <col min="8" max="8" width="24.625" customWidth="1"/>
    <col min="9" max="9" width="5.625" customWidth="1"/>
    <col min="10" max="10" width="13.375" style="92" bestFit="1" customWidth="1"/>
    <col min="11" max="11" width="5.25" style="93" bestFit="1" customWidth="1"/>
    <col min="12" max="16384" width="9" hidden="1"/>
  </cols>
  <sheetData>
    <row r="1" spans="1:11" s="14" customFormat="1" x14ac:dyDescent="0.3">
      <c r="A1" s="180" t="s">
        <v>323</v>
      </c>
      <c r="B1" s="181"/>
      <c r="C1" s="181"/>
      <c r="D1" s="181"/>
      <c r="E1" s="182" t="s">
        <v>338</v>
      </c>
      <c r="F1" s="94"/>
      <c r="G1" s="180" t="s">
        <v>324</v>
      </c>
      <c r="H1" s="181"/>
      <c r="I1" s="181"/>
      <c r="J1" s="181"/>
      <c r="K1" s="177" t="s">
        <v>338</v>
      </c>
    </row>
    <row r="2" spans="1:11" s="16" customFormat="1" ht="17.25" thickBot="1" x14ac:dyDescent="0.35">
      <c r="A2" s="103" t="s">
        <v>331</v>
      </c>
      <c r="B2" s="86" t="s">
        <v>332</v>
      </c>
      <c r="C2" s="86" t="s">
        <v>330</v>
      </c>
      <c r="D2" s="104" t="s">
        <v>337</v>
      </c>
      <c r="E2" s="183"/>
      <c r="F2" s="95"/>
      <c r="G2" s="103" t="s">
        <v>331</v>
      </c>
      <c r="H2" s="86" t="s">
        <v>332</v>
      </c>
      <c r="I2" s="86" t="s">
        <v>330</v>
      </c>
      <c r="J2" s="104" t="s">
        <v>337</v>
      </c>
      <c r="K2" s="178"/>
    </row>
    <row r="3" spans="1:11" x14ac:dyDescent="0.3">
      <c r="A3" s="80">
        <v>1</v>
      </c>
      <c r="B3" t="s">
        <v>334</v>
      </c>
      <c r="C3" s="81">
        <v>29</v>
      </c>
      <c r="D3" s="92">
        <f>IF(C3=0,"",C3*100)</f>
        <v>2900</v>
      </c>
      <c r="E3" s="93">
        <f>INT(D3/3000)</f>
        <v>0</v>
      </c>
      <c r="F3" s="96"/>
      <c r="G3" s="80">
        <v>1</v>
      </c>
      <c r="H3" s="91" t="s">
        <v>325</v>
      </c>
      <c r="I3" s="81">
        <v>16</v>
      </c>
      <c r="J3" s="92">
        <f>IF(I3=0,"",I3*100)</f>
        <v>1600</v>
      </c>
      <c r="K3" s="93">
        <f>INT(J3/3000)</f>
        <v>0</v>
      </c>
    </row>
    <row r="4" spans="1:11" x14ac:dyDescent="0.3">
      <c r="A4" s="80">
        <v>2</v>
      </c>
      <c r="B4" t="s">
        <v>335</v>
      </c>
      <c r="C4" s="81">
        <v>51</v>
      </c>
      <c r="D4" s="92">
        <f>IF(C4=0,"",C4*600)</f>
        <v>30600</v>
      </c>
      <c r="E4" s="93">
        <f t="shared" ref="E4" si="0">INT(D4/3000)</f>
        <v>10</v>
      </c>
      <c r="F4" s="96"/>
      <c r="G4" s="80">
        <v>2</v>
      </c>
      <c r="H4" s="91" t="s">
        <v>326</v>
      </c>
      <c r="I4" s="81">
        <v>117</v>
      </c>
      <c r="J4" s="92">
        <f>IF(I4=0,"",I4*600)</f>
        <v>70200</v>
      </c>
      <c r="K4" s="93">
        <f t="shared" ref="K4" si="1">INT(J4/3000)</f>
        <v>23</v>
      </c>
    </row>
    <row r="5" spans="1:11" x14ac:dyDescent="0.3">
      <c r="A5" s="80">
        <v>3</v>
      </c>
      <c r="B5" t="s">
        <v>336</v>
      </c>
      <c r="C5" s="81">
        <v>66</v>
      </c>
      <c r="D5" s="92">
        <f>IF(C5=0,"",C5*3000)</f>
        <v>198000</v>
      </c>
      <c r="E5" s="93">
        <f>C5</f>
        <v>66</v>
      </c>
      <c r="F5" s="96"/>
      <c r="G5" s="80">
        <v>3</v>
      </c>
      <c r="H5" s="91" t="s">
        <v>327</v>
      </c>
      <c r="I5" s="81">
        <v>427</v>
      </c>
      <c r="J5" s="92">
        <f>IF(I5=0,"",I5*3000)</f>
        <v>1281000</v>
      </c>
      <c r="K5" s="93">
        <f>I5</f>
        <v>427</v>
      </c>
    </row>
    <row r="6" spans="1:11" x14ac:dyDescent="0.3">
      <c r="A6" s="179" t="s">
        <v>333</v>
      </c>
      <c r="B6" s="179"/>
      <c r="C6" s="179"/>
      <c r="D6" s="179"/>
      <c r="E6" s="93">
        <f>SUM(E3:E5)</f>
        <v>76</v>
      </c>
      <c r="F6" s="96"/>
      <c r="G6" s="179" t="s">
        <v>333</v>
      </c>
      <c r="H6" s="179"/>
      <c r="I6" s="179"/>
      <c r="J6" s="179"/>
      <c r="K6" s="93">
        <f>SUM(K3:K5)</f>
        <v>450</v>
      </c>
    </row>
    <row r="7" spans="1:11" s="98" customFormat="1" ht="5.0999999999999996" customHeight="1" thickBot="1" x14ac:dyDescent="0.35">
      <c r="A7" s="99"/>
      <c r="B7" s="99"/>
      <c r="C7" s="99"/>
      <c r="D7" s="100"/>
      <c r="E7" s="101"/>
      <c r="F7" s="96"/>
      <c r="G7" s="99"/>
      <c r="H7" s="99"/>
      <c r="I7" s="99"/>
      <c r="J7" s="100"/>
      <c r="K7" s="101"/>
    </row>
    <row r="8" spans="1:11" x14ac:dyDescent="0.3">
      <c r="A8" s="180" t="s">
        <v>329</v>
      </c>
      <c r="B8" s="181"/>
      <c r="C8" s="181"/>
      <c r="D8" s="181"/>
      <c r="E8" s="182" t="s">
        <v>338</v>
      </c>
      <c r="F8" s="94"/>
      <c r="G8" s="180" t="s">
        <v>328</v>
      </c>
      <c r="H8" s="181"/>
      <c r="I8" s="181"/>
      <c r="J8" s="181"/>
      <c r="K8" s="182" t="s">
        <v>338</v>
      </c>
    </row>
    <row r="9" spans="1:11" ht="17.25" thickBot="1" x14ac:dyDescent="0.35">
      <c r="A9" s="103" t="s">
        <v>331</v>
      </c>
      <c r="B9" s="86" t="s">
        <v>332</v>
      </c>
      <c r="C9" s="86" t="s">
        <v>330</v>
      </c>
      <c r="D9" s="104" t="s">
        <v>337</v>
      </c>
      <c r="E9" s="183"/>
      <c r="F9" s="95"/>
      <c r="G9" s="103" t="s">
        <v>331</v>
      </c>
      <c r="H9" s="86" t="s">
        <v>332</v>
      </c>
      <c r="I9" s="86" t="s">
        <v>330</v>
      </c>
      <c r="J9" s="104" t="s">
        <v>337</v>
      </c>
      <c r="K9" s="183"/>
    </row>
    <row r="10" spans="1:11" x14ac:dyDescent="0.3">
      <c r="A10" s="80">
        <v>1</v>
      </c>
      <c r="B10" s="91" t="s">
        <v>339</v>
      </c>
      <c r="C10" s="81">
        <v>124</v>
      </c>
      <c r="D10" s="92">
        <f>IF(C10=0,"",C10*100)</f>
        <v>12400</v>
      </c>
      <c r="E10" s="93">
        <f>INT(D10/3000)</f>
        <v>4</v>
      </c>
      <c r="F10" s="96"/>
      <c r="G10" s="80">
        <v>1</v>
      </c>
      <c r="H10" s="91" t="s">
        <v>342</v>
      </c>
      <c r="I10" s="81">
        <v>4</v>
      </c>
      <c r="J10" s="92">
        <f>IF(I10=0,"",I10*100)</f>
        <v>400</v>
      </c>
      <c r="K10" s="93">
        <f>INT(J10/2000)</f>
        <v>0</v>
      </c>
    </row>
    <row r="11" spans="1:11" x14ac:dyDescent="0.3">
      <c r="A11" s="80">
        <v>2</v>
      </c>
      <c r="B11" s="91" t="s">
        <v>340</v>
      </c>
      <c r="C11" s="81">
        <v>140</v>
      </c>
      <c r="D11" s="92">
        <f>IF(C11=0,"",C11*600)</f>
        <v>84000</v>
      </c>
      <c r="E11" s="93">
        <f t="shared" ref="E11" si="2">INT(D11/3000)</f>
        <v>28</v>
      </c>
      <c r="F11" s="96"/>
      <c r="G11" s="80">
        <v>2</v>
      </c>
      <c r="H11" s="91" t="s">
        <v>343</v>
      </c>
      <c r="I11" s="81">
        <v>70</v>
      </c>
      <c r="J11" s="92">
        <f>IF(I11=0,"",I11*500)</f>
        <v>35000</v>
      </c>
      <c r="K11" s="93">
        <f>INT(J11/2000)</f>
        <v>17</v>
      </c>
    </row>
    <row r="12" spans="1:11" x14ac:dyDescent="0.3">
      <c r="A12" s="80">
        <v>3</v>
      </c>
      <c r="B12" s="91" t="s">
        <v>341</v>
      </c>
      <c r="C12" s="81">
        <v>289</v>
      </c>
      <c r="D12" s="92">
        <f>IF(C12=0,"",C12*3000)</f>
        <v>867000</v>
      </c>
      <c r="E12" s="93">
        <f>C12</f>
        <v>289</v>
      </c>
      <c r="F12" s="96"/>
      <c r="G12" s="80">
        <v>3</v>
      </c>
      <c r="H12" s="91" t="s">
        <v>344</v>
      </c>
      <c r="I12" s="81">
        <v>218</v>
      </c>
      <c r="J12" s="92">
        <f>IF(I12=0,"",I12*2000)</f>
        <v>436000</v>
      </c>
      <c r="K12" s="93">
        <f>I12</f>
        <v>218</v>
      </c>
    </row>
    <row r="13" spans="1:11" x14ac:dyDescent="0.3">
      <c r="A13" s="179" t="s">
        <v>333</v>
      </c>
      <c r="B13" s="179"/>
      <c r="C13" s="179"/>
      <c r="D13" s="179"/>
      <c r="E13" s="93">
        <f>SUM(E10:E12)</f>
        <v>321</v>
      </c>
      <c r="F13" s="96"/>
      <c r="G13" s="179" t="s">
        <v>333</v>
      </c>
      <c r="H13" s="179"/>
      <c r="I13" s="179"/>
      <c r="J13" s="179"/>
      <c r="K13" s="93">
        <f>SUM(K10:K12)</f>
        <v>235</v>
      </c>
    </row>
    <row r="14" spans="1:11" s="98" customFormat="1" ht="5.0999999999999996" customHeight="1" thickBot="1" x14ac:dyDescent="0.35">
      <c r="A14" s="99"/>
      <c r="B14" s="99"/>
      <c r="C14" s="99"/>
      <c r="D14" s="99"/>
      <c r="E14" s="101"/>
      <c r="F14" s="96"/>
      <c r="G14" s="99"/>
      <c r="H14" s="99"/>
      <c r="I14" s="99"/>
      <c r="J14" s="99"/>
      <c r="K14" s="101"/>
    </row>
    <row r="15" spans="1:11" x14ac:dyDescent="0.3">
      <c r="A15" s="180" t="s">
        <v>321</v>
      </c>
      <c r="B15" s="181"/>
      <c r="C15" s="181"/>
      <c r="D15" s="181"/>
      <c r="E15" s="184"/>
      <c r="F15" s="97"/>
      <c r="G15" s="180" t="s">
        <v>356</v>
      </c>
      <c r="H15" s="181"/>
      <c r="I15" s="181"/>
      <c r="J15" s="181"/>
      <c r="K15" s="184"/>
    </row>
    <row r="16" spans="1:11" x14ac:dyDescent="0.3">
      <c r="A16" s="171" t="s">
        <v>331</v>
      </c>
      <c r="B16" s="179" t="s">
        <v>332</v>
      </c>
      <c r="C16" s="179" t="s">
        <v>330</v>
      </c>
      <c r="D16" s="185" t="s">
        <v>337</v>
      </c>
      <c r="E16" s="174" t="s">
        <v>338</v>
      </c>
      <c r="G16" s="171" t="s">
        <v>331</v>
      </c>
      <c r="H16" s="179" t="s">
        <v>332</v>
      </c>
      <c r="I16" s="179" t="s">
        <v>330</v>
      </c>
      <c r="J16" s="185" t="s">
        <v>337</v>
      </c>
      <c r="K16" s="174" t="s">
        <v>338</v>
      </c>
    </row>
    <row r="17" spans="1:11" ht="17.25" thickBot="1" x14ac:dyDescent="0.35">
      <c r="A17" s="171"/>
      <c r="B17" s="179"/>
      <c r="C17" s="179"/>
      <c r="D17" s="185"/>
      <c r="E17" s="175"/>
      <c r="G17" s="171"/>
      <c r="H17" s="179"/>
      <c r="I17" s="179"/>
      <c r="J17" s="185"/>
      <c r="K17" s="175"/>
    </row>
    <row r="18" spans="1:11" x14ac:dyDescent="0.3">
      <c r="A18" s="105">
        <v>1</v>
      </c>
      <c r="B18" s="14" t="s">
        <v>357</v>
      </c>
      <c r="C18" s="106">
        <v>41</v>
      </c>
      <c r="D18" s="107"/>
      <c r="E18" s="176">
        <f>INT((INT(C18/3)+C19)/3)</f>
        <v>15</v>
      </c>
      <c r="G18" s="105">
        <v>1</v>
      </c>
      <c r="H18" s="14" t="s">
        <v>372</v>
      </c>
      <c r="I18" s="106">
        <v>114</v>
      </c>
      <c r="J18" s="107"/>
      <c r="K18" s="176">
        <f>INT((INT(I18/3)+I19)/3)</f>
        <v>20</v>
      </c>
    </row>
    <row r="19" spans="1:11" x14ac:dyDescent="0.3">
      <c r="A19" s="108">
        <v>2</v>
      </c>
      <c r="B19" s="15" t="s">
        <v>358</v>
      </c>
      <c r="C19" s="90">
        <v>33</v>
      </c>
      <c r="D19" s="109"/>
      <c r="E19" s="175"/>
      <c r="G19" s="108">
        <v>2</v>
      </c>
      <c r="H19" s="15" t="s">
        <v>373</v>
      </c>
      <c r="I19" s="90">
        <v>24</v>
      </c>
      <c r="J19" s="109"/>
      <c r="K19" s="175"/>
    </row>
    <row r="20" spans="1:11" ht="17.25" thickBot="1" x14ac:dyDescent="0.35">
      <c r="A20" s="108">
        <v>3</v>
      </c>
      <c r="B20" s="15" t="s">
        <v>359</v>
      </c>
      <c r="C20" s="90">
        <v>1</v>
      </c>
      <c r="D20" s="109"/>
      <c r="E20" s="110">
        <f>C20</f>
        <v>1</v>
      </c>
      <c r="G20" s="108">
        <v>3</v>
      </c>
      <c r="H20" s="15" t="s">
        <v>374</v>
      </c>
      <c r="I20" s="90">
        <v>0</v>
      </c>
      <c r="J20" s="109"/>
      <c r="K20" s="110">
        <f>I20</f>
        <v>0</v>
      </c>
    </row>
    <row r="21" spans="1:11" ht="17.25" thickBot="1" x14ac:dyDescent="0.35">
      <c r="A21" s="157" t="s">
        <v>333</v>
      </c>
      <c r="B21" s="158"/>
      <c r="C21" s="158"/>
      <c r="D21" s="158"/>
      <c r="E21" s="111">
        <f>SUM(E18:E20)</f>
        <v>16</v>
      </c>
      <c r="F21" s="112"/>
      <c r="G21" s="157" t="s">
        <v>333</v>
      </c>
      <c r="H21" s="158"/>
      <c r="I21" s="158"/>
      <c r="J21" s="158"/>
      <c r="K21" s="111">
        <f>SUM(K18:K20)</f>
        <v>20</v>
      </c>
    </row>
    <row r="22" spans="1:11" x14ac:dyDescent="0.3">
      <c r="A22" s="108">
        <v>1</v>
      </c>
      <c r="B22" s="15" t="s">
        <v>360</v>
      </c>
      <c r="C22" s="90">
        <v>19</v>
      </c>
      <c r="D22" s="109"/>
      <c r="E22" s="175">
        <f>INT((INT(C22/3)+C23)/3)</f>
        <v>2</v>
      </c>
      <c r="G22" s="108">
        <v>1</v>
      </c>
      <c r="H22" s="15" t="s">
        <v>375</v>
      </c>
      <c r="I22" s="90">
        <v>34</v>
      </c>
      <c r="J22" s="109"/>
      <c r="K22" s="175">
        <f>INT((INT(I22/3)+I23)/3)</f>
        <v>21</v>
      </c>
    </row>
    <row r="23" spans="1:11" ht="16.5" customHeight="1" x14ac:dyDescent="0.3">
      <c r="A23" s="108">
        <v>2</v>
      </c>
      <c r="B23" s="15" t="s">
        <v>368</v>
      </c>
      <c r="C23" s="90">
        <v>0</v>
      </c>
      <c r="D23" s="109"/>
      <c r="E23" s="175"/>
      <c r="G23" s="108">
        <v>2</v>
      </c>
      <c r="H23" s="15" t="s">
        <v>379</v>
      </c>
      <c r="I23" s="90">
        <v>52</v>
      </c>
      <c r="J23" s="109"/>
      <c r="K23" s="175"/>
    </row>
    <row r="24" spans="1:11" ht="17.25" thickBot="1" x14ac:dyDescent="0.35">
      <c r="A24" s="108">
        <v>3</v>
      </c>
      <c r="B24" s="15" t="s">
        <v>361</v>
      </c>
      <c r="C24" s="90">
        <v>1</v>
      </c>
      <c r="D24" s="109"/>
      <c r="E24" s="110">
        <f>C24</f>
        <v>1</v>
      </c>
      <c r="G24" s="108">
        <v>3</v>
      </c>
      <c r="H24" s="15" t="s">
        <v>380</v>
      </c>
      <c r="I24" s="90">
        <v>8</v>
      </c>
      <c r="J24" s="109"/>
      <c r="K24" s="110">
        <f>I24</f>
        <v>8</v>
      </c>
    </row>
    <row r="25" spans="1:11" ht="17.25" thickBot="1" x14ac:dyDescent="0.35">
      <c r="A25" s="157" t="s">
        <v>333</v>
      </c>
      <c r="B25" s="158"/>
      <c r="C25" s="158"/>
      <c r="D25" s="158"/>
      <c r="E25" s="111">
        <f>SUM(E22:E24)</f>
        <v>3</v>
      </c>
      <c r="F25" s="112"/>
      <c r="G25" s="157" t="s">
        <v>333</v>
      </c>
      <c r="H25" s="158"/>
      <c r="I25" s="158"/>
      <c r="J25" s="158"/>
      <c r="K25" s="111">
        <f>SUM(K22:K24)</f>
        <v>29</v>
      </c>
    </row>
    <row r="26" spans="1:11" x14ac:dyDescent="0.3">
      <c r="A26" s="108">
        <v>1</v>
      </c>
      <c r="B26" s="15" t="s">
        <v>362</v>
      </c>
      <c r="C26" s="90">
        <v>11</v>
      </c>
      <c r="D26" s="109"/>
      <c r="E26" s="175">
        <f>INT((INT(C26/3)+C27)/3)</f>
        <v>15</v>
      </c>
      <c r="G26" s="108">
        <v>1</v>
      </c>
      <c r="H26" s="15" t="s">
        <v>376</v>
      </c>
      <c r="I26" s="15">
        <v>42</v>
      </c>
      <c r="J26" s="109"/>
      <c r="K26" s="175">
        <f>INT((INT(I26/3)+I27)/3)</f>
        <v>8</v>
      </c>
    </row>
    <row r="27" spans="1:11" x14ac:dyDescent="0.3">
      <c r="A27" s="108">
        <v>2</v>
      </c>
      <c r="B27" s="15" t="s">
        <v>369</v>
      </c>
      <c r="C27" s="90">
        <v>42</v>
      </c>
      <c r="D27" s="109"/>
      <c r="E27" s="175"/>
      <c r="G27" s="108">
        <v>2</v>
      </c>
      <c r="H27" s="15" t="s">
        <v>381</v>
      </c>
      <c r="I27" s="15">
        <v>11</v>
      </c>
      <c r="J27" s="109"/>
      <c r="K27" s="175"/>
    </row>
    <row r="28" spans="1:11" ht="17.25" thickBot="1" x14ac:dyDescent="0.35">
      <c r="A28" s="108">
        <v>3</v>
      </c>
      <c r="B28" s="15" t="s">
        <v>363</v>
      </c>
      <c r="C28" s="90">
        <v>12</v>
      </c>
      <c r="D28" s="109"/>
      <c r="E28" s="110">
        <f>C28</f>
        <v>12</v>
      </c>
      <c r="G28" s="108">
        <v>3</v>
      </c>
      <c r="H28" s="15" t="s">
        <v>382</v>
      </c>
      <c r="I28" s="15">
        <v>4</v>
      </c>
      <c r="J28" s="109"/>
      <c r="K28" s="110">
        <f>I28</f>
        <v>4</v>
      </c>
    </row>
    <row r="29" spans="1:11" ht="17.25" thickBot="1" x14ac:dyDescent="0.35">
      <c r="A29" s="157" t="s">
        <v>333</v>
      </c>
      <c r="B29" s="158"/>
      <c r="C29" s="158"/>
      <c r="D29" s="158"/>
      <c r="E29" s="111">
        <f>SUM(E26:E28)</f>
        <v>27</v>
      </c>
      <c r="F29" s="112"/>
      <c r="G29" s="157" t="s">
        <v>333</v>
      </c>
      <c r="H29" s="158"/>
      <c r="I29" s="158"/>
      <c r="J29" s="158"/>
      <c r="K29" s="111">
        <f>SUM(K26:K28)</f>
        <v>12</v>
      </c>
    </row>
    <row r="30" spans="1:11" ht="16.5" customHeight="1" x14ac:dyDescent="0.3">
      <c r="A30" s="108">
        <v>1</v>
      </c>
      <c r="B30" s="15" t="s">
        <v>364</v>
      </c>
      <c r="C30" s="90">
        <v>46</v>
      </c>
      <c r="D30" s="109"/>
      <c r="E30" s="175">
        <f>INT((INT(C30/3)+C31)/3)</f>
        <v>22</v>
      </c>
      <c r="G30" s="108">
        <v>1</v>
      </c>
      <c r="H30" s="15" t="s">
        <v>377</v>
      </c>
      <c r="I30" s="90">
        <v>18</v>
      </c>
      <c r="J30" s="109"/>
      <c r="K30" s="175">
        <f>INT((INT(I30/3)+I31)/3)</f>
        <v>4</v>
      </c>
    </row>
    <row r="31" spans="1:11" x14ac:dyDescent="0.3">
      <c r="A31" s="108">
        <v>2</v>
      </c>
      <c r="B31" s="15" t="s">
        <v>370</v>
      </c>
      <c r="C31" s="90">
        <v>51</v>
      </c>
      <c r="D31" s="109"/>
      <c r="E31" s="175"/>
      <c r="G31" s="108">
        <v>2</v>
      </c>
      <c r="H31" s="15" t="s">
        <v>383</v>
      </c>
      <c r="I31" s="90">
        <v>8</v>
      </c>
      <c r="J31" s="109"/>
      <c r="K31" s="175"/>
    </row>
    <row r="32" spans="1:11" ht="17.25" thickBot="1" x14ac:dyDescent="0.35">
      <c r="A32" s="108">
        <v>3</v>
      </c>
      <c r="B32" s="15" t="s">
        <v>365</v>
      </c>
      <c r="C32" s="90">
        <v>1</v>
      </c>
      <c r="D32" s="109"/>
      <c r="E32" s="110">
        <f>C32</f>
        <v>1</v>
      </c>
      <c r="G32" s="108">
        <v>3</v>
      </c>
      <c r="H32" s="15" t="s">
        <v>384</v>
      </c>
      <c r="I32" s="90">
        <v>1</v>
      </c>
      <c r="J32" s="109"/>
      <c r="K32" s="110">
        <f>I32</f>
        <v>1</v>
      </c>
    </row>
    <row r="33" spans="1:11" ht="17.25" thickBot="1" x14ac:dyDescent="0.35">
      <c r="A33" s="157" t="s">
        <v>333</v>
      </c>
      <c r="B33" s="158"/>
      <c r="C33" s="158"/>
      <c r="D33" s="158"/>
      <c r="E33" s="111">
        <f>SUM(E30:E32)</f>
        <v>23</v>
      </c>
      <c r="F33" s="112"/>
      <c r="G33" s="157" t="s">
        <v>333</v>
      </c>
      <c r="H33" s="158"/>
      <c r="I33" s="158"/>
      <c r="J33" s="158"/>
      <c r="K33" s="111">
        <f>SUM(K30:K32)</f>
        <v>5</v>
      </c>
    </row>
    <row r="34" spans="1:11" x14ac:dyDescent="0.3">
      <c r="A34" s="108">
        <v>1</v>
      </c>
      <c r="B34" s="15" t="s">
        <v>366</v>
      </c>
      <c r="C34" s="90">
        <v>9</v>
      </c>
      <c r="D34" s="109"/>
      <c r="E34" s="175">
        <f>INT((INT(C34/3)+C35)/3)</f>
        <v>5</v>
      </c>
      <c r="G34" s="108">
        <v>1</v>
      </c>
      <c r="H34" s="15" t="s">
        <v>378</v>
      </c>
      <c r="I34" s="90">
        <v>69</v>
      </c>
      <c r="J34" s="109"/>
      <c r="K34" s="175">
        <f>INT((INT(I34/3)+I35)/3)</f>
        <v>15</v>
      </c>
    </row>
    <row r="35" spans="1:11" x14ac:dyDescent="0.3">
      <c r="A35" s="108">
        <v>2</v>
      </c>
      <c r="B35" s="15" t="s">
        <v>371</v>
      </c>
      <c r="C35" s="90">
        <v>13</v>
      </c>
      <c r="D35" s="109"/>
      <c r="E35" s="175"/>
      <c r="G35" s="108">
        <v>2</v>
      </c>
      <c r="H35" s="15" t="s">
        <v>385</v>
      </c>
      <c r="I35" s="90">
        <v>22</v>
      </c>
      <c r="J35" s="109"/>
      <c r="K35" s="175"/>
    </row>
    <row r="36" spans="1:11" ht="17.25" thickBot="1" x14ac:dyDescent="0.35">
      <c r="A36" s="108">
        <v>3</v>
      </c>
      <c r="B36" s="15" t="s">
        <v>367</v>
      </c>
      <c r="C36" s="90">
        <v>1</v>
      </c>
      <c r="D36" s="109"/>
      <c r="E36" s="110">
        <f>C36</f>
        <v>1</v>
      </c>
      <c r="G36" s="108">
        <v>3</v>
      </c>
      <c r="H36" s="15" t="s">
        <v>386</v>
      </c>
      <c r="I36" s="90">
        <v>6</v>
      </c>
      <c r="J36" s="109"/>
      <c r="K36" s="110">
        <f>I36</f>
        <v>6</v>
      </c>
    </row>
    <row r="37" spans="1:11" ht="17.25" thickBot="1" x14ac:dyDescent="0.35">
      <c r="A37" s="157" t="s">
        <v>333</v>
      </c>
      <c r="B37" s="158"/>
      <c r="C37" s="158"/>
      <c r="D37" s="158"/>
      <c r="E37" s="111">
        <f>SUM(E34:E36)</f>
        <v>6</v>
      </c>
      <c r="F37" s="112"/>
      <c r="G37" s="157" t="s">
        <v>333</v>
      </c>
      <c r="H37" s="158"/>
      <c r="I37" s="158"/>
      <c r="J37" s="158"/>
      <c r="K37" s="111">
        <f>SUM(K34:K36)</f>
        <v>21</v>
      </c>
    </row>
    <row r="38" spans="1:11" s="98" customFormat="1" ht="5.0999999999999996" customHeight="1" thickBot="1" x14ac:dyDescent="0.35">
      <c r="D38" s="102"/>
      <c r="E38" s="101"/>
      <c r="J38" s="102"/>
      <c r="K38" s="101"/>
    </row>
    <row r="39" spans="1:11" x14ac:dyDescent="0.3">
      <c r="A39" s="180" t="s">
        <v>387</v>
      </c>
      <c r="B39" s="181"/>
      <c r="C39" s="181"/>
      <c r="D39" s="181"/>
      <c r="E39" s="184"/>
      <c r="G39" s="153" t="s">
        <v>392</v>
      </c>
      <c r="H39" s="153"/>
      <c r="I39" s="153"/>
      <c r="J39" s="153"/>
      <c r="K39" s="153"/>
    </row>
    <row r="40" spans="1:11" x14ac:dyDescent="0.3">
      <c r="A40" s="171" t="s">
        <v>331</v>
      </c>
      <c r="B40" s="179" t="s">
        <v>332</v>
      </c>
      <c r="C40" s="179" t="s">
        <v>330</v>
      </c>
      <c r="D40" s="185" t="s">
        <v>337</v>
      </c>
      <c r="E40" s="174" t="s">
        <v>338</v>
      </c>
      <c r="G40" s="153" t="s">
        <v>330</v>
      </c>
      <c r="H40" s="153"/>
      <c r="I40" s="186">
        <v>7</v>
      </c>
      <c r="J40" s="186"/>
      <c r="K40" s="186"/>
    </row>
    <row r="41" spans="1:11" ht="17.25" thickBot="1" x14ac:dyDescent="0.35">
      <c r="A41" s="171"/>
      <c r="B41" s="179"/>
      <c r="C41" s="179"/>
      <c r="D41" s="185"/>
      <c r="E41" s="175"/>
      <c r="G41" s="98"/>
      <c r="H41" s="98"/>
      <c r="I41" s="98"/>
      <c r="J41" s="102"/>
      <c r="K41" s="101"/>
    </row>
    <row r="42" spans="1:11" x14ac:dyDescent="0.3">
      <c r="A42" s="105">
        <v>1</v>
      </c>
      <c r="B42" s="14" t="s">
        <v>345</v>
      </c>
      <c r="C42" s="106">
        <v>50</v>
      </c>
      <c r="D42" s="107"/>
      <c r="E42" s="176">
        <f>INT((INT(C42/3)+C43)/3)</f>
        <v>14</v>
      </c>
      <c r="G42" s="180" t="s">
        <v>393</v>
      </c>
      <c r="H42" s="181"/>
      <c r="I42" s="181"/>
      <c r="J42" s="181"/>
      <c r="K42" s="184"/>
    </row>
    <row r="43" spans="1:11" x14ac:dyDescent="0.3">
      <c r="A43" s="108">
        <v>2</v>
      </c>
      <c r="B43" s="15" t="s">
        <v>346</v>
      </c>
      <c r="C43" s="90">
        <v>28</v>
      </c>
      <c r="D43" s="109"/>
      <c r="E43" s="175"/>
      <c r="G43" s="171" t="s">
        <v>331</v>
      </c>
      <c r="H43" s="179" t="s">
        <v>332</v>
      </c>
      <c r="I43" s="179" t="s">
        <v>330</v>
      </c>
      <c r="J43" s="185" t="s">
        <v>337</v>
      </c>
      <c r="K43" s="174" t="s">
        <v>338</v>
      </c>
    </row>
    <row r="44" spans="1:11" ht="17.25" thickBot="1" x14ac:dyDescent="0.35">
      <c r="A44" s="108">
        <v>3</v>
      </c>
      <c r="B44" s="15" t="s">
        <v>347</v>
      </c>
      <c r="C44" s="90">
        <v>16</v>
      </c>
      <c r="D44" s="109"/>
      <c r="E44" s="110">
        <f>C44</f>
        <v>16</v>
      </c>
      <c r="G44" s="187"/>
      <c r="H44" s="154"/>
      <c r="I44" s="154"/>
      <c r="J44" s="188"/>
      <c r="K44" s="183"/>
    </row>
    <row r="45" spans="1:11" ht="17.25" thickBot="1" x14ac:dyDescent="0.35">
      <c r="A45" s="157" t="s">
        <v>333</v>
      </c>
      <c r="B45" s="158"/>
      <c r="C45" s="158"/>
      <c r="D45" s="158"/>
      <c r="E45" s="111">
        <f>SUM(E42:E44)</f>
        <v>30</v>
      </c>
      <c r="G45" s="108">
        <v>1</v>
      </c>
      <c r="H45" s="15" t="s">
        <v>394</v>
      </c>
      <c r="I45" s="90">
        <v>17</v>
      </c>
      <c r="J45" s="109"/>
      <c r="K45" s="175">
        <f>INT((INT(I45/3)+I46)/3)</f>
        <v>4</v>
      </c>
    </row>
    <row r="46" spans="1:11" x14ac:dyDescent="0.3">
      <c r="A46" s="105">
        <v>1</v>
      </c>
      <c r="B46" s="14" t="s">
        <v>348</v>
      </c>
      <c r="C46" s="106">
        <v>149</v>
      </c>
      <c r="D46" s="107"/>
      <c r="E46" s="176">
        <f>INT((INT(C46/3)+C47)/3)</f>
        <v>17</v>
      </c>
      <c r="G46" s="108">
        <v>2</v>
      </c>
      <c r="H46" s="15" t="s">
        <v>395</v>
      </c>
      <c r="I46" s="90">
        <v>8</v>
      </c>
      <c r="J46" s="109"/>
      <c r="K46" s="175"/>
    </row>
    <row r="47" spans="1:11" ht="17.25" thickBot="1" x14ac:dyDescent="0.35">
      <c r="A47" s="108">
        <v>2</v>
      </c>
      <c r="B47" s="15" t="s">
        <v>349</v>
      </c>
      <c r="C47" s="90">
        <v>2</v>
      </c>
      <c r="D47" s="109"/>
      <c r="E47" s="175"/>
      <c r="G47" s="108">
        <v>3</v>
      </c>
      <c r="H47" s="15" t="s">
        <v>396</v>
      </c>
      <c r="I47" s="90">
        <v>10</v>
      </c>
      <c r="J47" s="109"/>
      <c r="K47" s="110">
        <f>I47</f>
        <v>10</v>
      </c>
    </row>
    <row r="48" spans="1:11" ht="17.25" thickBot="1" x14ac:dyDescent="0.35">
      <c r="A48" s="108">
        <v>3</v>
      </c>
      <c r="B48" s="15" t="s">
        <v>388</v>
      </c>
      <c r="C48" s="90">
        <v>8</v>
      </c>
      <c r="D48" s="109"/>
      <c r="E48" s="110">
        <f>C48</f>
        <v>8</v>
      </c>
      <c r="G48" s="157" t="s">
        <v>333</v>
      </c>
      <c r="H48" s="158"/>
      <c r="I48" s="158"/>
      <c r="J48" s="158"/>
      <c r="K48" s="111">
        <f>SUM(K45:K47)</f>
        <v>14</v>
      </c>
    </row>
    <row r="49" spans="1:11" ht="17.25" thickBot="1" x14ac:dyDescent="0.35">
      <c r="A49" s="157" t="s">
        <v>333</v>
      </c>
      <c r="B49" s="158"/>
      <c r="C49" s="158"/>
      <c r="D49" s="158"/>
      <c r="E49" s="111">
        <f>SUM(E46:E48)</f>
        <v>25</v>
      </c>
      <c r="G49" s="98"/>
      <c r="H49" s="98"/>
      <c r="I49" s="98"/>
      <c r="J49" s="102"/>
      <c r="K49" s="101"/>
    </row>
    <row r="50" spans="1:11" x14ac:dyDescent="0.3">
      <c r="A50" s="105">
        <v>1</v>
      </c>
      <c r="B50" s="14" t="s">
        <v>350</v>
      </c>
      <c r="C50" s="106">
        <v>118</v>
      </c>
      <c r="D50" s="107"/>
      <c r="E50" s="176">
        <f>INT((INT(C50/3)+C51)/3)</f>
        <v>18</v>
      </c>
      <c r="G50" s="98"/>
      <c r="H50" s="98"/>
      <c r="I50" s="98"/>
      <c r="J50" s="102"/>
      <c r="K50" s="101"/>
    </row>
    <row r="51" spans="1:11" x14ac:dyDescent="0.3">
      <c r="A51" s="108">
        <v>2</v>
      </c>
      <c r="B51" s="15" t="s">
        <v>351</v>
      </c>
      <c r="C51" s="90">
        <v>15</v>
      </c>
      <c r="D51" s="109"/>
      <c r="E51" s="175"/>
      <c r="G51" s="98"/>
      <c r="H51" s="98"/>
      <c r="I51" s="98"/>
      <c r="J51" s="102"/>
      <c r="K51" s="101"/>
    </row>
    <row r="52" spans="1:11" ht="17.25" thickBot="1" x14ac:dyDescent="0.35">
      <c r="A52" s="108">
        <v>3</v>
      </c>
      <c r="B52" s="15" t="s">
        <v>352</v>
      </c>
      <c r="C52" s="90">
        <v>2</v>
      </c>
      <c r="D52" s="109"/>
      <c r="E52" s="110">
        <f>C52</f>
        <v>2</v>
      </c>
      <c r="G52" s="98"/>
      <c r="H52" s="98"/>
      <c r="I52" s="98"/>
      <c r="J52" s="102"/>
      <c r="K52" s="101"/>
    </row>
    <row r="53" spans="1:11" ht="17.25" thickBot="1" x14ac:dyDescent="0.35">
      <c r="A53" s="157" t="s">
        <v>333</v>
      </c>
      <c r="B53" s="158"/>
      <c r="C53" s="158"/>
      <c r="D53" s="158"/>
      <c r="E53" s="111">
        <f>SUM(E50:E52)</f>
        <v>20</v>
      </c>
      <c r="G53" s="98"/>
      <c r="H53" s="98"/>
      <c r="I53" s="98"/>
      <c r="J53" s="102"/>
      <c r="K53" s="101"/>
    </row>
    <row r="54" spans="1:11" x14ac:dyDescent="0.3">
      <c r="A54" s="105">
        <v>1</v>
      </c>
      <c r="B54" s="14" t="s">
        <v>389</v>
      </c>
      <c r="C54" s="106">
        <v>13</v>
      </c>
      <c r="D54" s="107"/>
      <c r="E54" s="176">
        <f>INT((INT(C54/3)+C55)/3)</f>
        <v>4</v>
      </c>
      <c r="G54" s="98"/>
      <c r="H54" s="98"/>
      <c r="I54" s="98"/>
      <c r="J54" s="102"/>
      <c r="K54" s="101"/>
    </row>
    <row r="55" spans="1:11" x14ac:dyDescent="0.3">
      <c r="A55" s="108">
        <v>2</v>
      </c>
      <c r="B55" s="15" t="s">
        <v>390</v>
      </c>
      <c r="C55" s="90">
        <v>8</v>
      </c>
      <c r="D55" s="109"/>
      <c r="E55" s="175"/>
      <c r="G55" s="98"/>
      <c r="H55" s="98"/>
      <c r="I55" s="98"/>
      <c r="J55" s="102"/>
      <c r="K55" s="101"/>
    </row>
    <row r="56" spans="1:11" ht="17.25" thickBot="1" x14ac:dyDescent="0.35">
      <c r="A56" s="108">
        <v>3</v>
      </c>
      <c r="B56" s="15" t="s">
        <v>391</v>
      </c>
      <c r="C56" s="90">
        <v>51</v>
      </c>
      <c r="D56" s="109"/>
      <c r="E56" s="110">
        <f>C56</f>
        <v>51</v>
      </c>
      <c r="G56" s="98"/>
      <c r="H56" s="98"/>
      <c r="I56" s="98"/>
      <c r="J56" s="102"/>
      <c r="K56" s="101"/>
    </row>
    <row r="57" spans="1:11" ht="17.25" thickBot="1" x14ac:dyDescent="0.35">
      <c r="A57" s="157" t="s">
        <v>333</v>
      </c>
      <c r="B57" s="158"/>
      <c r="C57" s="158"/>
      <c r="D57" s="158"/>
      <c r="E57" s="111">
        <f>SUM(E54:E56)</f>
        <v>55</v>
      </c>
      <c r="G57" s="98"/>
      <c r="H57" s="98"/>
      <c r="I57" s="98"/>
      <c r="J57" s="102"/>
      <c r="K57" s="101"/>
    </row>
    <row r="58" spans="1:11" x14ac:dyDescent="0.3">
      <c r="A58" s="105">
        <v>1</v>
      </c>
      <c r="B58" s="14" t="s">
        <v>353</v>
      </c>
      <c r="C58" s="106">
        <v>70</v>
      </c>
      <c r="D58" s="107"/>
      <c r="E58" s="176">
        <f>INT((INT(C58/3)+C59)/3)</f>
        <v>18</v>
      </c>
      <c r="G58" s="98"/>
      <c r="H58" s="98"/>
      <c r="I58" s="98"/>
      <c r="J58" s="102"/>
      <c r="K58" s="101"/>
    </row>
    <row r="59" spans="1:11" x14ac:dyDescent="0.3">
      <c r="A59" s="108">
        <v>2</v>
      </c>
      <c r="B59" s="15" t="s">
        <v>354</v>
      </c>
      <c r="C59" s="90">
        <v>33</v>
      </c>
      <c r="D59" s="109"/>
      <c r="E59" s="175"/>
      <c r="G59" s="98"/>
      <c r="H59" s="98"/>
      <c r="I59" s="98"/>
      <c r="J59" s="102"/>
      <c r="K59" s="101"/>
    </row>
    <row r="60" spans="1:11" ht="17.25" thickBot="1" x14ac:dyDescent="0.35">
      <c r="A60" s="108">
        <v>3</v>
      </c>
      <c r="B60" s="15" t="s">
        <v>355</v>
      </c>
      <c r="C60" s="90">
        <v>22</v>
      </c>
      <c r="D60" s="109"/>
      <c r="E60" s="110">
        <f>C60</f>
        <v>22</v>
      </c>
      <c r="G60" s="98"/>
      <c r="H60" s="98"/>
      <c r="I60" s="98"/>
      <c r="J60" s="102"/>
      <c r="K60" s="101"/>
    </row>
    <row r="61" spans="1:11" ht="17.25" thickBot="1" x14ac:dyDescent="0.35">
      <c r="A61" s="157" t="s">
        <v>333</v>
      </c>
      <c r="B61" s="158"/>
      <c r="C61" s="158"/>
      <c r="D61" s="158"/>
      <c r="E61" s="111">
        <f>SUM(E58:E60)</f>
        <v>40</v>
      </c>
      <c r="G61" s="98"/>
      <c r="H61" s="98"/>
      <c r="I61" s="98"/>
      <c r="J61" s="102"/>
      <c r="K61" s="101"/>
    </row>
    <row r="62" spans="1:11" s="98" customFormat="1" ht="5.0999999999999996" customHeight="1" thickBot="1" x14ac:dyDescent="0.35">
      <c r="D62" s="102"/>
      <c r="E62" s="101"/>
      <c r="J62" s="102"/>
      <c r="K62" s="101"/>
    </row>
    <row r="63" spans="1:11" ht="17.25" thickBot="1" x14ac:dyDescent="0.35">
      <c r="A63" s="180" t="s">
        <v>397</v>
      </c>
      <c r="B63" s="181"/>
      <c r="C63" s="181"/>
      <c r="D63" s="181"/>
      <c r="E63" s="184"/>
      <c r="F63" s="112"/>
      <c r="G63" s="180" t="s">
        <v>423</v>
      </c>
      <c r="H63" s="181"/>
      <c r="I63" s="181"/>
      <c r="J63" s="181"/>
      <c r="K63" s="184"/>
    </row>
    <row r="64" spans="1:11" ht="16.5" customHeight="1" x14ac:dyDescent="0.3">
      <c r="A64" s="147" t="s">
        <v>398</v>
      </c>
      <c r="B64" s="82" t="s">
        <v>312</v>
      </c>
      <c r="C64" s="194" t="s">
        <v>400</v>
      </c>
      <c r="D64" s="196" t="s">
        <v>401</v>
      </c>
      <c r="E64" s="191"/>
      <c r="G64" s="147" t="s">
        <v>398</v>
      </c>
      <c r="H64" s="82" t="s">
        <v>312</v>
      </c>
      <c r="I64" s="194" t="s">
        <v>400</v>
      </c>
      <c r="J64" s="196" t="s">
        <v>401</v>
      </c>
      <c r="K64" s="191"/>
    </row>
    <row r="65" spans="1:11" s="91" customFormat="1" ht="17.25" thickBot="1" x14ac:dyDescent="0.35">
      <c r="A65" s="170"/>
      <c r="B65" s="12" t="s">
        <v>399</v>
      </c>
      <c r="C65" s="195"/>
      <c r="D65" s="192"/>
      <c r="E65" s="193"/>
      <c r="F65" s="98"/>
      <c r="G65" s="170"/>
      <c r="H65" s="12" t="s">
        <v>399</v>
      </c>
      <c r="I65" s="195"/>
      <c r="J65" s="192"/>
      <c r="K65" s="193"/>
    </row>
    <row r="66" spans="1:11" x14ac:dyDescent="0.3">
      <c r="A66" s="147">
        <v>1</v>
      </c>
      <c r="B66" s="113" t="s">
        <v>402</v>
      </c>
      <c r="C66" s="148">
        <v>23</v>
      </c>
      <c r="D66" s="190" t="s">
        <v>410</v>
      </c>
      <c r="E66" s="191"/>
      <c r="G66" s="147">
        <v>1</v>
      </c>
      <c r="H66" s="113" t="s">
        <v>424</v>
      </c>
      <c r="I66" s="148">
        <v>0</v>
      </c>
      <c r="J66" s="197" t="s">
        <v>426</v>
      </c>
      <c r="K66" s="198"/>
    </row>
    <row r="67" spans="1:11" ht="17.25" thickBot="1" x14ac:dyDescent="0.35">
      <c r="A67" s="170"/>
      <c r="B67" s="114" t="s">
        <v>403</v>
      </c>
      <c r="C67" s="189"/>
      <c r="D67" s="192"/>
      <c r="E67" s="193"/>
      <c r="G67" s="170"/>
      <c r="H67" s="114" t="s">
        <v>425</v>
      </c>
      <c r="I67" s="189"/>
      <c r="J67" s="199"/>
      <c r="K67" s="200"/>
    </row>
    <row r="68" spans="1:11" x14ac:dyDescent="0.3">
      <c r="A68" s="147">
        <v>2</v>
      </c>
      <c r="B68" s="113" t="s">
        <v>404</v>
      </c>
      <c r="C68" s="148">
        <v>0</v>
      </c>
      <c r="D68" s="190" t="s">
        <v>411</v>
      </c>
      <c r="E68" s="191"/>
      <c r="G68" s="147">
        <v>2</v>
      </c>
      <c r="H68" s="113" t="s">
        <v>427</v>
      </c>
      <c r="I68" s="148">
        <v>5</v>
      </c>
      <c r="J68" s="197" t="s">
        <v>429</v>
      </c>
      <c r="K68" s="198"/>
    </row>
    <row r="69" spans="1:11" ht="17.25" thickBot="1" x14ac:dyDescent="0.35">
      <c r="A69" s="170"/>
      <c r="B69" s="114" t="s">
        <v>405</v>
      </c>
      <c r="C69" s="189"/>
      <c r="D69" s="192"/>
      <c r="E69" s="193"/>
      <c r="G69" s="170"/>
      <c r="H69" s="114" t="s">
        <v>428</v>
      </c>
      <c r="I69" s="189"/>
      <c r="J69" s="199"/>
      <c r="K69" s="200"/>
    </row>
    <row r="70" spans="1:11" x14ac:dyDescent="0.3">
      <c r="A70" s="147">
        <v>3</v>
      </c>
      <c r="B70" s="113" t="s">
        <v>406</v>
      </c>
      <c r="C70" s="148">
        <v>0</v>
      </c>
      <c r="D70" s="190" t="s">
        <v>412</v>
      </c>
      <c r="E70" s="191"/>
      <c r="G70" s="147">
        <v>3</v>
      </c>
      <c r="H70" s="113" t="s">
        <v>430</v>
      </c>
      <c r="I70" s="148">
        <v>0</v>
      </c>
      <c r="J70" s="201" t="s">
        <v>432</v>
      </c>
      <c r="K70" s="202"/>
    </row>
    <row r="71" spans="1:11" ht="17.25" thickBot="1" x14ac:dyDescent="0.35">
      <c r="A71" s="170"/>
      <c r="B71" s="114" t="s">
        <v>407</v>
      </c>
      <c r="C71" s="189"/>
      <c r="D71" s="192"/>
      <c r="E71" s="193"/>
      <c r="G71" s="170"/>
      <c r="H71" s="114" t="s">
        <v>431</v>
      </c>
      <c r="I71" s="189"/>
      <c r="J71" s="203"/>
      <c r="K71" s="204"/>
    </row>
    <row r="72" spans="1:11" x14ac:dyDescent="0.3">
      <c r="A72" s="147">
        <v>4</v>
      </c>
      <c r="B72" s="113" t="s">
        <v>408</v>
      </c>
      <c r="C72" s="148">
        <v>2</v>
      </c>
      <c r="D72" s="196" t="s">
        <v>413</v>
      </c>
      <c r="E72" s="191"/>
      <c r="G72" s="147">
        <v>4</v>
      </c>
      <c r="H72" s="113" t="s">
        <v>433</v>
      </c>
      <c r="I72" s="148">
        <v>0</v>
      </c>
      <c r="J72" s="196" t="s">
        <v>422</v>
      </c>
      <c r="K72" s="191"/>
    </row>
    <row r="73" spans="1:11" ht="17.25" thickBot="1" x14ac:dyDescent="0.35">
      <c r="A73" s="170"/>
      <c r="B73" s="114" t="s">
        <v>409</v>
      </c>
      <c r="C73" s="189"/>
      <c r="D73" s="192"/>
      <c r="E73" s="193"/>
      <c r="G73" s="170"/>
      <c r="H73" s="114" t="s">
        <v>434</v>
      </c>
      <c r="I73" s="189"/>
      <c r="J73" s="192"/>
      <c r="K73" s="193"/>
    </row>
    <row r="74" spans="1:11" x14ac:dyDescent="0.3">
      <c r="A74" s="147">
        <v>5</v>
      </c>
      <c r="B74" s="113" t="s">
        <v>414</v>
      </c>
      <c r="C74" s="148">
        <v>0</v>
      </c>
      <c r="D74" s="190" t="s">
        <v>416</v>
      </c>
      <c r="E74" s="191"/>
      <c r="G74" s="98"/>
      <c r="H74" s="98"/>
      <c r="I74" s="98"/>
      <c r="J74" s="102"/>
      <c r="K74" s="101"/>
    </row>
    <row r="75" spans="1:11" ht="17.25" thickBot="1" x14ac:dyDescent="0.35">
      <c r="A75" s="170"/>
      <c r="B75" s="114" t="s">
        <v>415</v>
      </c>
      <c r="C75" s="189"/>
      <c r="D75" s="192"/>
      <c r="E75" s="193"/>
      <c r="G75" s="98"/>
      <c r="H75" s="98"/>
      <c r="I75" s="98"/>
      <c r="J75" s="102"/>
      <c r="K75" s="101"/>
    </row>
    <row r="76" spans="1:11" x14ac:dyDescent="0.3">
      <c r="A76" s="147">
        <v>6</v>
      </c>
      <c r="B76" s="113" t="s">
        <v>417</v>
      </c>
      <c r="C76" s="148">
        <v>23</v>
      </c>
      <c r="D76" s="196" t="s">
        <v>419</v>
      </c>
      <c r="E76" s="191"/>
      <c r="G76" s="98"/>
      <c r="H76" s="98"/>
      <c r="I76" s="98"/>
      <c r="J76" s="102"/>
      <c r="K76" s="101"/>
    </row>
    <row r="77" spans="1:11" ht="17.25" thickBot="1" x14ac:dyDescent="0.35">
      <c r="A77" s="170"/>
      <c r="B77" s="115" t="s">
        <v>418</v>
      </c>
      <c r="C77" s="189"/>
      <c r="D77" s="192"/>
      <c r="E77" s="193"/>
      <c r="G77" s="98"/>
      <c r="H77" s="98"/>
      <c r="I77" s="98"/>
      <c r="J77" s="102"/>
      <c r="K77" s="101"/>
    </row>
    <row r="78" spans="1:11" x14ac:dyDescent="0.3">
      <c r="A78" s="147">
        <v>7</v>
      </c>
      <c r="B78" s="113" t="s">
        <v>420</v>
      </c>
      <c r="C78" s="148">
        <v>23</v>
      </c>
      <c r="D78" s="196" t="s">
        <v>422</v>
      </c>
      <c r="E78" s="191"/>
      <c r="G78" s="98"/>
      <c r="H78" s="98"/>
      <c r="I78" s="98"/>
      <c r="J78" s="102"/>
      <c r="K78" s="101"/>
    </row>
    <row r="79" spans="1:11" ht="17.25" thickBot="1" x14ac:dyDescent="0.35">
      <c r="A79" s="170"/>
      <c r="B79" s="116" t="s">
        <v>421</v>
      </c>
      <c r="C79" s="189"/>
      <c r="D79" s="192"/>
      <c r="E79" s="193"/>
      <c r="G79" s="98"/>
      <c r="H79" s="98"/>
      <c r="I79" s="98"/>
      <c r="J79" s="102"/>
      <c r="K79" s="101"/>
    </row>
    <row r="80" spans="1:11" s="98" customFormat="1" ht="5.0999999999999996" customHeight="1" x14ac:dyDescent="0.3">
      <c r="D80" s="102"/>
      <c r="E80" s="101"/>
      <c r="J80" s="102"/>
      <c r="K80" s="101"/>
    </row>
  </sheetData>
  <mergeCells count="112">
    <mergeCell ref="G72:G73"/>
    <mergeCell ref="I72:I73"/>
    <mergeCell ref="J72:K73"/>
    <mergeCell ref="G68:G69"/>
    <mergeCell ref="I68:I69"/>
    <mergeCell ref="J68:K69"/>
    <mergeCell ref="G70:G71"/>
    <mergeCell ref="I70:I71"/>
    <mergeCell ref="J70:K71"/>
    <mergeCell ref="A76:A77"/>
    <mergeCell ref="C76:C77"/>
    <mergeCell ref="D76:E77"/>
    <mergeCell ref="A78:A79"/>
    <mergeCell ref="C78:C79"/>
    <mergeCell ref="D78:E79"/>
    <mergeCell ref="A72:A73"/>
    <mergeCell ref="C72:C73"/>
    <mergeCell ref="D72:E73"/>
    <mergeCell ref="A74:A75"/>
    <mergeCell ref="C74:C75"/>
    <mergeCell ref="D74:E75"/>
    <mergeCell ref="A68:A69"/>
    <mergeCell ref="C68:C69"/>
    <mergeCell ref="D68:E69"/>
    <mergeCell ref="A70:A71"/>
    <mergeCell ref="C70:C71"/>
    <mergeCell ref="D70:E71"/>
    <mergeCell ref="K45:K46"/>
    <mergeCell ref="G48:J48"/>
    <mergeCell ref="A63:E63"/>
    <mergeCell ref="G63:K63"/>
    <mergeCell ref="A66:A67"/>
    <mergeCell ref="A64:A65"/>
    <mergeCell ref="C64:C65"/>
    <mergeCell ref="D64:E65"/>
    <mergeCell ref="C66:C67"/>
    <mergeCell ref="D66:E67"/>
    <mergeCell ref="G64:G65"/>
    <mergeCell ref="I64:I65"/>
    <mergeCell ref="J64:K65"/>
    <mergeCell ref="G66:G67"/>
    <mergeCell ref="I66:I67"/>
    <mergeCell ref="J66:K67"/>
    <mergeCell ref="E58:E59"/>
    <mergeCell ref="A61:D61"/>
    <mergeCell ref="G42:K42"/>
    <mergeCell ref="G43:G44"/>
    <mergeCell ref="H43:H44"/>
    <mergeCell ref="I43:I44"/>
    <mergeCell ref="J43:J44"/>
    <mergeCell ref="K43:K44"/>
    <mergeCell ref="A53:D53"/>
    <mergeCell ref="E54:E55"/>
    <mergeCell ref="A57:D57"/>
    <mergeCell ref="E42:E43"/>
    <mergeCell ref="A45:D45"/>
    <mergeCell ref="E46:E47"/>
    <mergeCell ref="A49:D49"/>
    <mergeCell ref="E50:E51"/>
    <mergeCell ref="K30:K31"/>
    <mergeCell ref="K34:K35"/>
    <mergeCell ref="A39:E39"/>
    <mergeCell ref="A40:A41"/>
    <mergeCell ref="B40:B41"/>
    <mergeCell ref="C40:C41"/>
    <mergeCell ref="D40:D41"/>
    <mergeCell ref="E40:E41"/>
    <mergeCell ref="G39:K39"/>
    <mergeCell ref="G40:H40"/>
    <mergeCell ref="I40:K40"/>
    <mergeCell ref="A37:D37"/>
    <mergeCell ref="G37:J37"/>
    <mergeCell ref="G33:J33"/>
    <mergeCell ref="G29:J29"/>
    <mergeCell ref="G25:J25"/>
    <mergeCell ref="E26:E27"/>
    <mergeCell ref="E34:E35"/>
    <mergeCell ref="E30:E31"/>
    <mergeCell ref="A15:E15"/>
    <mergeCell ref="G15:K15"/>
    <mergeCell ref="A25:D25"/>
    <mergeCell ref="A29:D29"/>
    <mergeCell ref="A33:D33"/>
    <mergeCell ref="A16:A17"/>
    <mergeCell ref="B16:B17"/>
    <mergeCell ref="C16:C17"/>
    <mergeCell ref="D16:D17"/>
    <mergeCell ref="G16:G17"/>
    <mergeCell ref="H16:H17"/>
    <mergeCell ref="I16:I17"/>
    <mergeCell ref="J16:J17"/>
    <mergeCell ref="E22:E23"/>
    <mergeCell ref="K22:K23"/>
    <mergeCell ref="K26:K27"/>
    <mergeCell ref="A21:D21"/>
    <mergeCell ref="G21:J21"/>
    <mergeCell ref="E16:E17"/>
    <mergeCell ref="K16:K17"/>
    <mergeCell ref="E18:E19"/>
    <mergeCell ref="K18:K19"/>
    <mergeCell ref="K1:K2"/>
    <mergeCell ref="G6:J6"/>
    <mergeCell ref="A8:D8"/>
    <mergeCell ref="E8:E9"/>
    <mergeCell ref="A13:D13"/>
    <mergeCell ref="G8:J8"/>
    <mergeCell ref="K8:K9"/>
    <mergeCell ref="G13:J13"/>
    <mergeCell ref="A6:D6"/>
    <mergeCell ref="A1:D1"/>
    <mergeCell ref="E1:E2"/>
    <mergeCell ref="G1:J1"/>
  </mergeCells>
  <phoneticPr fontId="2" type="noConversion"/>
  <conditionalFormatting sqref="D3:D5 J3:J5 D10:D12 J10:J12 D18:D20 J18:J20 D22:D24 J22:J24 D26:D28 J26:J28 D30:D32 J30:J32 D34:D36 J34:J36 D42:D44 J45:J47 D46:D48 D50:D52 D54:D56 D58:D60">
    <cfRule type="containsBlanks" dxfId="0" priority="1">
      <formula>LEN(TRIM(D3))=0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workbookViewId="0">
      <selection activeCell="G22" sqref="G22"/>
    </sheetView>
  </sheetViews>
  <sheetFormatPr defaultRowHeight="16.5" x14ac:dyDescent="0.3"/>
  <cols>
    <col min="1" max="1" width="5" style="4" customWidth="1"/>
    <col min="2" max="2" width="5.25" style="4" bestFit="1" customWidth="1"/>
    <col min="3" max="3" width="11.125" bestFit="1" customWidth="1"/>
    <col min="4" max="4" width="6.75" bestFit="1" customWidth="1"/>
    <col min="5" max="5" width="1.75" customWidth="1"/>
  </cols>
  <sheetData>
    <row r="1" spans="1:9" ht="17.25" thickBot="1" x14ac:dyDescent="0.35">
      <c r="A1" s="150" t="s">
        <v>309</v>
      </c>
      <c r="B1" s="151"/>
      <c r="C1" s="151"/>
      <c r="D1" s="152"/>
      <c r="E1" s="28"/>
      <c r="F1" t="s">
        <v>321</v>
      </c>
    </row>
    <row r="2" spans="1:9" x14ac:dyDescent="0.3">
      <c r="A2" s="165" t="s">
        <v>310</v>
      </c>
      <c r="B2" s="168"/>
      <c r="C2" s="207"/>
      <c r="D2" s="79" t="s">
        <v>313</v>
      </c>
      <c r="F2" t="s">
        <v>320</v>
      </c>
      <c r="G2" t="s">
        <v>322</v>
      </c>
      <c r="H2" t="s">
        <v>461</v>
      </c>
      <c r="I2" t="s">
        <v>462</v>
      </c>
    </row>
    <row r="3" spans="1:9" ht="17.25" thickBot="1" x14ac:dyDescent="0.35">
      <c r="A3" s="24" t="s">
        <v>311</v>
      </c>
      <c r="B3" s="52" t="s">
        <v>312</v>
      </c>
      <c r="C3" s="67" t="s">
        <v>318</v>
      </c>
      <c r="D3" s="71" t="s">
        <v>319</v>
      </c>
      <c r="F3">
        <v>10</v>
      </c>
      <c r="G3" t="s">
        <v>456</v>
      </c>
    </row>
    <row r="4" spans="1:9" x14ac:dyDescent="0.3">
      <c r="A4" s="205">
        <v>1</v>
      </c>
      <c r="B4" s="68">
        <v>10</v>
      </c>
      <c r="C4" s="75">
        <f>ZZZ_캐릭터_경험치_10</f>
        <v>6000</v>
      </c>
      <c r="D4" s="72">
        <f>C4/3000</f>
        <v>2</v>
      </c>
      <c r="F4">
        <v>20</v>
      </c>
      <c r="G4" t="s">
        <v>457</v>
      </c>
    </row>
    <row r="5" spans="1:9" x14ac:dyDescent="0.3">
      <c r="A5" s="208"/>
      <c r="B5" s="65">
        <v>20</v>
      </c>
      <c r="C5" s="76">
        <f>ZZZ_캐릭터_경험치_20</f>
        <v>30000</v>
      </c>
      <c r="D5" s="73">
        <f t="shared" ref="D5:D24" si="0">C5/3000</f>
        <v>10</v>
      </c>
      <c r="F5">
        <v>30</v>
      </c>
      <c r="G5" t="s">
        <v>458</v>
      </c>
    </row>
    <row r="6" spans="1:9" x14ac:dyDescent="0.3">
      <c r="A6" s="208"/>
      <c r="B6" s="65">
        <v>30</v>
      </c>
      <c r="C6" s="76">
        <f>ZZZ_캐릭터_경험치_30</f>
        <v>90000</v>
      </c>
      <c r="D6" s="73">
        <f t="shared" si="0"/>
        <v>30</v>
      </c>
      <c r="F6">
        <v>40</v>
      </c>
      <c r="G6" t="s">
        <v>459</v>
      </c>
    </row>
    <row r="7" spans="1:9" x14ac:dyDescent="0.3">
      <c r="A7" s="208"/>
      <c r="B7" s="65">
        <v>40</v>
      </c>
      <c r="C7" s="76">
        <f>ZZZ_캐릭터_경험치_40</f>
        <v>225000</v>
      </c>
      <c r="D7" s="73">
        <f t="shared" si="0"/>
        <v>75</v>
      </c>
      <c r="F7">
        <v>50</v>
      </c>
      <c r="G7" t="s">
        <v>460</v>
      </c>
    </row>
    <row r="8" spans="1:9" x14ac:dyDescent="0.3">
      <c r="A8" s="208"/>
      <c r="B8" s="65">
        <v>50</v>
      </c>
      <c r="C8" s="76">
        <f>ZZZ_캐릭터_경험치_50</f>
        <v>450000</v>
      </c>
      <c r="D8" s="73">
        <f t="shared" si="0"/>
        <v>150</v>
      </c>
    </row>
    <row r="9" spans="1:9" ht="17.25" thickBot="1" x14ac:dyDescent="0.35">
      <c r="A9" s="206"/>
      <c r="B9" s="66">
        <v>60</v>
      </c>
      <c r="C9" s="77">
        <f>ZZZ_캐릭터_경험치_60</f>
        <v>900000</v>
      </c>
      <c r="D9" s="74">
        <f t="shared" si="0"/>
        <v>300</v>
      </c>
    </row>
    <row r="10" spans="1:9" x14ac:dyDescent="0.3">
      <c r="A10" s="205">
        <v>10</v>
      </c>
      <c r="B10" s="68">
        <v>20</v>
      </c>
      <c r="C10" s="75">
        <f>C5-$C$4</f>
        <v>24000</v>
      </c>
      <c r="D10" s="72">
        <f t="shared" si="0"/>
        <v>8</v>
      </c>
    </row>
    <row r="11" spans="1:9" x14ac:dyDescent="0.3">
      <c r="A11" s="208"/>
      <c r="B11" s="65">
        <v>30</v>
      </c>
      <c r="C11" s="76">
        <f t="shared" ref="C11:C14" si="1">C6-$C$4</f>
        <v>84000</v>
      </c>
      <c r="D11" s="73">
        <f t="shared" si="0"/>
        <v>28</v>
      </c>
    </row>
    <row r="12" spans="1:9" x14ac:dyDescent="0.3">
      <c r="A12" s="208"/>
      <c r="B12" s="65">
        <v>40</v>
      </c>
      <c r="C12" s="76">
        <f t="shared" si="1"/>
        <v>219000</v>
      </c>
      <c r="D12" s="73">
        <f t="shared" si="0"/>
        <v>73</v>
      </c>
    </row>
    <row r="13" spans="1:9" x14ac:dyDescent="0.3">
      <c r="A13" s="208"/>
      <c r="B13" s="65">
        <v>50</v>
      </c>
      <c r="C13" s="76">
        <f t="shared" si="1"/>
        <v>444000</v>
      </c>
      <c r="D13" s="73">
        <f t="shared" si="0"/>
        <v>148</v>
      </c>
    </row>
    <row r="14" spans="1:9" ht="17.25" thickBot="1" x14ac:dyDescent="0.35">
      <c r="A14" s="206"/>
      <c r="B14" s="66">
        <v>60</v>
      </c>
      <c r="C14" s="77">
        <f t="shared" si="1"/>
        <v>894000</v>
      </c>
      <c r="D14" s="74">
        <f t="shared" si="0"/>
        <v>298</v>
      </c>
    </row>
    <row r="15" spans="1:9" x14ac:dyDescent="0.3">
      <c r="A15" s="205">
        <v>20</v>
      </c>
      <c r="B15" s="68">
        <v>30</v>
      </c>
      <c r="C15" s="75">
        <f>C6-$C$5</f>
        <v>60000</v>
      </c>
      <c r="D15" s="72">
        <f t="shared" si="0"/>
        <v>20</v>
      </c>
    </row>
    <row r="16" spans="1:9" x14ac:dyDescent="0.3">
      <c r="A16" s="208"/>
      <c r="B16" s="65">
        <v>40</v>
      </c>
      <c r="C16" s="76">
        <f t="shared" ref="C16:C17" si="2">C7-$C$5</f>
        <v>195000</v>
      </c>
      <c r="D16" s="73">
        <f t="shared" si="0"/>
        <v>65</v>
      </c>
    </row>
    <row r="17" spans="1:4" x14ac:dyDescent="0.3">
      <c r="A17" s="208"/>
      <c r="B17" s="65">
        <v>50</v>
      </c>
      <c r="C17" s="76">
        <f t="shared" si="2"/>
        <v>420000</v>
      </c>
      <c r="D17" s="73">
        <f t="shared" si="0"/>
        <v>140</v>
      </c>
    </row>
    <row r="18" spans="1:4" ht="17.25" thickBot="1" x14ac:dyDescent="0.35">
      <c r="A18" s="206"/>
      <c r="B18" s="66">
        <v>60</v>
      </c>
      <c r="C18" s="77">
        <f>C9-$C$5</f>
        <v>870000</v>
      </c>
      <c r="D18" s="74">
        <f t="shared" si="0"/>
        <v>290</v>
      </c>
    </row>
    <row r="19" spans="1:4" x14ac:dyDescent="0.3">
      <c r="A19" s="205">
        <v>30</v>
      </c>
      <c r="B19" s="68">
        <v>40</v>
      </c>
      <c r="C19" s="75">
        <f>C7-$C$6</f>
        <v>135000</v>
      </c>
      <c r="D19" s="72">
        <f t="shared" si="0"/>
        <v>45</v>
      </c>
    </row>
    <row r="20" spans="1:4" x14ac:dyDescent="0.3">
      <c r="A20" s="208"/>
      <c r="B20" s="65">
        <v>50</v>
      </c>
      <c r="C20" s="76">
        <f t="shared" ref="C20:C21" si="3">C8-$C$6</f>
        <v>360000</v>
      </c>
      <c r="D20" s="73">
        <f t="shared" si="0"/>
        <v>120</v>
      </c>
    </row>
    <row r="21" spans="1:4" ht="17.25" thickBot="1" x14ac:dyDescent="0.35">
      <c r="A21" s="206"/>
      <c r="B21" s="66">
        <v>60</v>
      </c>
      <c r="C21" s="77">
        <f t="shared" si="3"/>
        <v>810000</v>
      </c>
      <c r="D21" s="74">
        <f t="shared" si="0"/>
        <v>270</v>
      </c>
    </row>
    <row r="22" spans="1:4" x14ac:dyDescent="0.3">
      <c r="A22" s="205">
        <v>40</v>
      </c>
      <c r="B22" s="68">
        <v>50</v>
      </c>
      <c r="C22" s="75">
        <f>C8-$C$7</f>
        <v>225000</v>
      </c>
      <c r="D22" s="72">
        <f t="shared" si="0"/>
        <v>75</v>
      </c>
    </row>
    <row r="23" spans="1:4" ht="17.25" thickBot="1" x14ac:dyDescent="0.35">
      <c r="A23" s="206"/>
      <c r="B23" s="66">
        <v>60</v>
      </c>
      <c r="C23" s="77">
        <f>C9-$C$7</f>
        <v>675000</v>
      </c>
      <c r="D23" s="74">
        <f t="shared" si="0"/>
        <v>225</v>
      </c>
    </row>
    <row r="24" spans="1:4" ht="17.25" thickBot="1" x14ac:dyDescent="0.35">
      <c r="A24" s="69">
        <v>50</v>
      </c>
      <c r="B24" s="70">
        <v>60</v>
      </c>
      <c r="C24" s="78">
        <f>C9-C8</f>
        <v>450000</v>
      </c>
      <c r="D24" s="64">
        <f t="shared" si="0"/>
        <v>150</v>
      </c>
    </row>
  </sheetData>
  <mergeCells count="7">
    <mergeCell ref="A22:A23"/>
    <mergeCell ref="A1:D1"/>
    <mergeCell ref="A2:C2"/>
    <mergeCell ref="A4:A9"/>
    <mergeCell ref="A10:A14"/>
    <mergeCell ref="A15:A18"/>
    <mergeCell ref="A19:A2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2"/>
  <sheetViews>
    <sheetView topLeftCell="A45" zoomScale="145" zoomScaleNormal="145" workbookViewId="0">
      <selection activeCell="F53" sqref="F53"/>
    </sheetView>
  </sheetViews>
  <sheetFormatPr defaultRowHeight="16.5" x14ac:dyDescent="0.3"/>
  <cols>
    <col min="1" max="1" width="3.375" style="4" bestFit="1" customWidth="1"/>
    <col min="2" max="2" width="6.375" style="4" bestFit="1" customWidth="1"/>
    <col min="3" max="3" width="7.375" style="4" bestFit="1" customWidth="1"/>
    <col min="4" max="4" width="1.625" customWidth="1"/>
    <col min="5" max="5" width="3.5" style="85" bestFit="1" customWidth="1"/>
    <col min="6" max="7" width="9" style="85"/>
    <col min="8" max="8" width="1.625" customWidth="1"/>
  </cols>
  <sheetData>
    <row r="1" spans="1:11" ht="17.25" thickBot="1" x14ac:dyDescent="0.35">
      <c r="A1" s="157" t="s">
        <v>314</v>
      </c>
      <c r="B1" s="158"/>
      <c r="C1" s="209"/>
      <c r="E1" s="157" t="s">
        <v>455</v>
      </c>
      <c r="F1" s="158"/>
      <c r="G1" s="209"/>
      <c r="I1" s="157" t="s">
        <v>480</v>
      </c>
      <c r="J1" s="158"/>
      <c r="K1" s="209"/>
    </row>
    <row r="2" spans="1:11" x14ac:dyDescent="0.3">
      <c r="A2" s="57" t="s">
        <v>315</v>
      </c>
      <c r="B2" s="58" t="s">
        <v>316</v>
      </c>
      <c r="C2" s="59" t="s">
        <v>317</v>
      </c>
      <c r="E2" s="57" t="s">
        <v>315</v>
      </c>
      <c r="F2" s="58" t="s">
        <v>316</v>
      </c>
      <c r="G2" s="59" t="s">
        <v>317</v>
      </c>
      <c r="I2" s="57" t="s">
        <v>315</v>
      </c>
      <c r="J2" s="58" t="s">
        <v>316</v>
      </c>
      <c r="K2" s="59" t="s">
        <v>317</v>
      </c>
    </row>
    <row r="3" spans="1:11" x14ac:dyDescent="0.3">
      <c r="A3" s="57">
        <v>1</v>
      </c>
      <c r="B3" s="60">
        <v>0</v>
      </c>
      <c r="C3" s="59">
        <v>0</v>
      </c>
      <c r="E3" s="57">
        <v>1</v>
      </c>
      <c r="F3" s="60">
        <v>0</v>
      </c>
      <c r="G3" s="59">
        <v>0</v>
      </c>
      <c r="I3" s="57">
        <v>1</v>
      </c>
      <c r="J3" s="60">
        <v>50</v>
      </c>
      <c r="K3" s="59">
        <f>SUM(J3)</f>
        <v>50</v>
      </c>
    </row>
    <row r="4" spans="1:11" x14ac:dyDescent="0.3">
      <c r="A4" s="57">
        <v>2</v>
      </c>
      <c r="B4" s="58">
        <v>50</v>
      </c>
      <c r="C4" s="59">
        <f>SUM(B4,C3)</f>
        <v>50</v>
      </c>
      <c r="E4" s="57">
        <v>2</v>
      </c>
      <c r="F4" s="58">
        <v>50</v>
      </c>
      <c r="G4" s="59">
        <f>SUM(F4,G3)</f>
        <v>50</v>
      </c>
      <c r="I4" s="57">
        <v>2</v>
      </c>
      <c r="J4" s="58">
        <v>100</v>
      </c>
      <c r="K4" s="59">
        <f>SUM(J4,K3)</f>
        <v>150</v>
      </c>
    </row>
    <row r="5" spans="1:11" x14ac:dyDescent="0.3">
      <c r="A5" s="57">
        <v>3</v>
      </c>
      <c r="B5" s="58">
        <v>150</v>
      </c>
      <c r="C5" s="59">
        <f t="shared" ref="C5:C61" si="0">SUM(B5,C4)</f>
        <v>200</v>
      </c>
      <c r="E5" s="57">
        <v>3</v>
      </c>
      <c r="F5" s="58">
        <v>100</v>
      </c>
      <c r="G5" s="59">
        <f t="shared" ref="G5:G61" si="1">SUM(F5,G4)</f>
        <v>150</v>
      </c>
      <c r="I5" s="57">
        <v>3</v>
      </c>
      <c r="J5" s="58">
        <v>150</v>
      </c>
      <c r="K5" s="59">
        <f t="shared" ref="K5:K61" si="2">SUM(J5,K4)</f>
        <v>300</v>
      </c>
    </row>
    <row r="6" spans="1:11" x14ac:dyDescent="0.3">
      <c r="A6" s="57">
        <v>4</v>
      </c>
      <c r="B6" s="58">
        <v>250</v>
      </c>
      <c r="C6" s="59">
        <f t="shared" si="0"/>
        <v>450</v>
      </c>
      <c r="E6" s="57">
        <v>4</v>
      </c>
      <c r="F6" s="58">
        <v>150</v>
      </c>
      <c r="G6" s="59">
        <f t="shared" si="1"/>
        <v>300</v>
      </c>
      <c r="I6" s="57">
        <v>4</v>
      </c>
      <c r="J6" s="58">
        <v>200</v>
      </c>
      <c r="K6" s="59">
        <f t="shared" si="2"/>
        <v>500</v>
      </c>
    </row>
    <row r="7" spans="1:11" x14ac:dyDescent="0.3">
      <c r="A7" s="57">
        <v>5</v>
      </c>
      <c r="B7" s="58">
        <v>400</v>
      </c>
      <c r="C7" s="59">
        <f t="shared" si="0"/>
        <v>850</v>
      </c>
      <c r="E7" s="57">
        <v>5</v>
      </c>
      <c r="F7" s="58">
        <v>200</v>
      </c>
      <c r="G7" s="59">
        <f t="shared" si="1"/>
        <v>500</v>
      </c>
      <c r="I7" s="57">
        <v>5</v>
      </c>
      <c r="J7" s="58">
        <v>300</v>
      </c>
      <c r="K7" s="59">
        <f t="shared" si="2"/>
        <v>800</v>
      </c>
    </row>
    <row r="8" spans="1:11" x14ac:dyDescent="0.3">
      <c r="A8" s="57">
        <v>6</v>
      </c>
      <c r="B8" s="58">
        <v>600</v>
      </c>
      <c r="C8" s="59">
        <f t="shared" si="0"/>
        <v>1450</v>
      </c>
      <c r="E8" s="57">
        <v>6</v>
      </c>
      <c r="F8" s="58">
        <v>300</v>
      </c>
      <c r="G8" s="59">
        <f t="shared" si="1"/>
        <v>800</v>
      </c>
      <c r="I8" s="57">
        <v>6</v>
      </c>
      <c r="J8" s="58">
        <v>400</v>
      </c>
      <c r="K8" s="59">
        <f t="shared" si="2"/>
        <v>1200</v>
      </c>
    </row>
    <row r="9" spans="1:11" x14ac:dyDescent="0.3">
      <c r="A9" s="57">
        <v>7</v>
      </c>
      <c r="B9" s="58">
        <v>800</v>
      </c>
      <c r="C9" s="59">
        <f t="shared" si="0"/>
        <v>2250</v>
      </c>
      <c r="E9" s="57">
        <v>7</v>
      </c>
      <c r="F9" s="58">
        <v>400</v>
      </c>
      <c r="G9" s="59">
        <f t="shared" si="1"/>
        <v>1200</v>
      </c>
      <c r="I9" s="57">
        <v>7</v>
      </c>
      <c r="J9" s="58">
        <v>500</v>
      </c>
      <c r="K9" s="59">
        <f t="shared" si="2"/>
        <v>1700</v>
      </c>
    </row>
    <row r="10" spans="1:11" x14ac:dyDescent="0.3">
      <c r="A10" s="57">
        <v>8</v>
      </c>
      <c r="B10" s="58">
        <v>1000</v>
      </c>
      <c r="C10" s="59">
        <f t="shared" si="0"/>
        <v>3250</v>
      </c>
      <c r="E10" s="57">
        <v>8</v>
      </c>
      <c r="F10" s="58">
        <v>500</v>
      </c>
      <c r="G10" s="59">
        <f t="shared" si="1"/>
        <v>1700</v>
      </c>
      <c r="I10" s="57">
        <v>8</v>
      </c>
      <c r="J10" s="58">
        <v>600</v>
      </c>
      <c r="K10" s="59">
        <f t="shared" si="2"/>
        <v>2300</v>
      </c>
    </row>
    <row r="11" spans="1:11" x14ac:dyDescent="0.3">
      <c r="A11" s="57">
        <v>9</v>
      </c>
      <c r="B11" s="58">
        <v>1250</v>
      </c>
      <c r="C11" s="59">
        <f t="shared" si="0"/>
        <v>4500</v>
      </c>
      <c r="E11" s="57">
        <v>9</v>
      </c>
      <c r="F11" s="58">
        <v>600</v>
      </c>
      <c r="G11" s="59">
        <f t="shared" si="1"/>
        <v>2300</v>
      </c>
      <c r="I11" s="57">
        <v>9</v>
      </c>
      <c r="J11" s="58">
        <v>750</v>
      </c>
      <c r="K11" s="59">
        <f t="shared" si="2"/>
        <v>3050</v>
      </c>
    </row>
    <row r="12" spans="1:11" x14ac:dyDescent="0.3">
      <c r="A12" s="57">
        <v>10</v>
      </c>
      <c r="B12" s="58">
        <v>1500</v>
      </c>
      <c r="C12" s="59">
        <f t="shared" si="0"/>
        <v>6000</v>
      </c>
      <c r="E12" s="57">
        <v>10</v>
      </c>
      <c r="F12" s="58">
        <v>700</v>
      </c>
      <c r="G12" s="59">
        <f t="shared" si="1"/>
        <v>3000</v>
      </c>
      <c r="I12" s="57">
        <v>10</v>
      </c>
      <c r="J12" s="58">
        <v>950</v>
      </c>
      <c r="K12" s="59">
        <f t="shared" si="2"/>
        <v>4000</v>
      </c>
    </row>
    <row r="13" spans="1:11" x14ac:dyDescent="0.3">
      <c r="A13" s="57">
        <v>11</v>
      </c>
      <c r="B13" s="58">
        <v>1800</v>
      </c>
      <c r="C13" s="59">
        <f t="shared" si="0"/>
        <v>7800</v>
      </c>
      <c r="E13" s="57">
        <v>11</v>
      </c>
      <c r="F13" s="58">
        <v>900</v>
      </c>
      <c r="G13" s="59">
        <f t="shared" si="1"/>
        <v>3900</v>
      </c>
      <c r="I13" s="57">
        <v>11</v>
      </c>
      <c r="J13" s="58">
        <v>1200</v>
      </c>
      <c r="K13" s="59">
        <f t="shared" si="2"/>
        <v>5200</v>
      </c>
    </row>
    <row r="14" spans="1:11" x14ac:dyDescent="0.3">
      <c r="A14" s="57">
        <v>12</v>
      </c>
      <c r="B14" s="58">
        <v>1935</v>
      </c>
      <c r="C14" s="59">
        <f t="shared" si="0"/>
        <v>9735</v>
      </c>
      <c r="E14" s="57">
        <v>12</v>
      </c>
      <c r="F14" s="58">
        <v>965</v>
      </c>
      <c r="G14" s="59">
        <f t="shared" si="1"/>
        <v>4865</v>
      </c>
      <c r="I14" s="57">
        <v>12</v>
      </c>
      <c r="J14" s="58">
        <v>1290</v>
      </c>
      <c r="K14" s="59">
        <f t="shared" si="2"/>
        <v>6490</v>
      </c>
    </row>
    <row r="15" spans="1:11" x14ac:dyDescent="0.3">
      <c r="A15" s="57">
        <v>13</v>
      </c>
      <c r="B15" s="58">
        <v>2065</v>
      </c>
      <c r="C15" s="59">
        <f t="shared" si="0"/>
        <v>11800</v>
      </c>
      <c r="E15" s="57">
        <v>13</v>
      </c>
      <c r="F15" s="58">
        <v>1035</v>
      </c>
      <c r="G15" s="59">
        <f t="shared" si="1"/>
        <v>5900</v>
      </c>
      <c r="I15" s="57">
        <v>13</v>
      </c>
      <c r="J15" s="58">
        <v>1380</v>
      </c>
      <c r="K15" s="59">
        <f t="shared" si="2"/>
        <v>7870</v>
      </c>
    </row>
    <row r="16" spans="1:11" x14ac:dyDescent="0.3">
      <c r="A16" s="57">
        <v>14</v>
      </c>
      <c r="B16" s="58">
        <v>2200</v>
      </c>
      <c r="C16" s="59">
        <f t="shared" si="0"/>
        <v>14000</v>
      </c>
      <c r="E16" s="57">
        <v>14</v>
      </c>
      <c r="F16" s="58">
        <v>1100</v>
      </c>
      <c r="G16" s="59">
        <f t="shared" si="1"/>
        <v>7000</v>
      </c>
      <c r="I16" s="57">
        <v>14</v>
      </c>
      <c r="J16" s="58">
        <v>1465</v>
      </c>
      <c r="K16" s="59">
        <f t="shared" si="2"/>
        <v>9335</v>
      </c>
    </row>
    <row r="17" spans="1:11" x14ac:dyDescent="0.3">
      <c r="A17" s="57">
        <v>15</v>
      </c>
      <c r="B17" s="58">
        <v>2335</v>
      </c>
      <c r="C17" s="59">
        <f t="shared" si="0"/>
        <v>16335</v>
      </c>
      <c r="E17" s="57">
        <v>15</v>
      </c>
      <c r="F17" s="58">
        <v>1165</v>
      </c>
      <c r="G17" s="59">
        <f t="shared" si="1"/>
        <v>8165</v>
      </c>
      <c r="I17" s="57">
        <v>15</v>
      </c>
      <c r="J17" s="58">
        <v>1555</v>
      </c>
      <c r="K17" s="59">
        <f t="shared" si="2"/>
        <v>10890</v>
      </c>
    </row>
    <row r="18" spans="1:11" x14ac:dyDescent="0.3">
      <c r="A18" s="57">
        <v>16</v>
      </c>
      <c r="B18" s="58">
        <v>2465</v>
      </c>
      <c r="C18" s="59">
        <f t="shared" si="0"/>
        <v>18800</v>
      </c>
      <c r="E18" s="57">
        <v>16</v>
      </c>
      <c r="F18" s="58">
        <v>1235</v>
      </c>
      <c r="G18" s="59">
        <f t="shared" si="1"/>
        <v>9400</v>
      </c>
      <c r="I18" s="57">
        <v>16</v>
      </c>
      <c r="J18" s="58">
        <v>1640</v>
      </c>
      <c r="K18" s="59">
        <f t="shared" si="2"/>
        <v>12530</v>
      </c>
    </row>
    <row r="19" spans="1:11" x14ac:dyDescent="0.3">
      <c r="A19" s="57">
        <v>17</v>
      </c>
      <c r="B19" s="58">
        <v>2600</v>
      </c>
      <c r="C19" s="59">
        <f t="shared" si="0"/>
        <v>21400</v>
      </c>
      <c r="E19" s="57">
        <v>17</v>
      </c>
      <c r="F19" s="58">
        <v>1300</v>
      </c>
      <c r="G19" s="59">
        <f t="shared" si="1"/>
        <v>10700</v>
      </c>
      <c r="I19" s="57">
        <v>17</v>
      </c>
      <c r="J19" s="58">
        <v>1735</v>
      </c>
      <c r="K19" s="59">
        <f t="shared" si="2"/>
        <v>14265</v>
      </c>
    </row>
    <row r="20" spans="1:11" x14ac:dyDescent="0.3">
      <c r="A20" s="57">
        <v>18</v>
      </c>
      <c r="B20" s="58">
        <v>2735</v>
      </c>
      <c r="C20" s="59">
        <f t="shared" si="0"/>
        <v>24135</v>
      </c>
      <c r="E20" s="57">
        <v>18</v>
      </c>
      <c r="F20" s="58">
        <v>1365</v>
      </c>
      <c r="G20" s="59">
        <f t="shared" si="1"/>
        <v>12065</v>
      </c>
      <c r="I20" s="57">
        <v>18</v>
      </c>
      <c r="J20" s="58">
        <v>1825</v>
      </c>
      <c r="K20" s="59">
        <f t="shared" si="2"/>
        <v>16090</v>
      </c>
    </row>
    <row r="21" spans="1:11" x14ac:dyDescent="0.3">
      <c r="A21" s="57">
        <v>19</v>
      </c>
      <c r="B21" s="58">
        <v>2865</v>
      </c>
      <c r="C21" s="59">
        <f t="shared" si="0"/>
        <v>27000</v>
      </c>
      <c r="E21" s="57">
        <v>19</v>
      </c>
      <c r="F21" s="58">
        <v>1435</v>
      </c>
      <c r="G21" s="59">
        <f t="shared" si="1"/>
        <v>13500</v>
      </c>
      <c r="I21" s="57">
        <v>19</v>
      </c>
      <c r="J21" s="58">
        <v>1910</v>
      </c>
      <c r="K21" s="59">
        <f t="shared" si="2"/>
        <v>18000</v>
      </c>
    </row>
    <row r="22" spans="1:11" x14ac:dyDescent="0.3">
      <c r="A22" s="57">
        <v>20</v>
      </c>
      <c r="B22" s="58">
        <v>3000</v>
      </c>
      <c r="C22" s="59">
        <f t="shared" si="0"/>
        <v>30000</v>
      </c>
      <c r="E22" s="57">
        <v>20</v>
      </c>
      <c r="F22" s="58">
        <v>1500</v>
      </c>
      <c r="G22" s="59">
        <f t="shared" si="1"/>
        <v>15000</v>
      </c>
      <c r="I22" s="57">
        <v>20</v>
      </c>
      <c r="J22" s="58">
        <v>2000</v>
      </c>
      <c r="K22" s="59">
        <f t="shared" si="2"/>
        <v>20000</v>
      </c>
    </row>
    <row r="23" spans="1:11" x14ac:dyDescent="0.3">
      <c r="A23" s="57">
        <v>21</v>
      </c>
      <c r="B23" s="58">
        <v>4680</v>
      </c>
      <c r="C23" s="59">
        <f t="shared" si="0"/>
        <v>34680</v>
      </c>
      <c r="E23" s="57">
        <v>21</v>
      </c>
      <c r="F23" s="58">
        <v>2340</v>
      </c>
      <c r="G23" s="59">
        <f t="shared" si="1"/>
        <v>17340</v>
      </c>
      <c r="I23" s="57">
        <v>21</v>
      </c>
      <c r="J23" s="58">
        <v>3120</v>
      </c>
      <c r="K23" s="59">
        <f t="shared" si="2"/>
        <v>23120</v>
      </c>
    </row>
    <row r="24" spans="1:11" x14ac:dyDescent="0.3">
      <c r="A24" s="57">
        <v>22</v>
      </c>
      <c r="B24" s="58">
        <v>4975</v>
      </c>
      <c r="C24" s="59">
        <f t="shared" si="0"/>
        <v>39655</v>
      </c>
      <c r="E24" s="57">
        <v>22</v>
      </c>
      <c r="F24" s="58">
        <v>2485</v>
      </c>
      <c r="G24" s="59">
        <f t="shared" si="1"/>
        <v>19825</v>
      </c>
      <c r="I24" s="57">
        <v>22</v>
      </c>
      <c r="J24" s="58">
        <v>3315</v>
      </c>
      <c r="K24" s="59">
        <f t="shared" si="2"/>
        <v>26435</v>
      </c>
    </row>
    <row r="25" spans="1:11" x14ac:dyDescent="0.3">
      <c r="A25" s="57">
        <v>23</v>
      </c>
      <c r="B25" s="58">
        <v>5265</v>
      </c>
      <c r="C25" s="59">
        <f t="shared" si="0"/>
        <v>44920</v>
      </c>
      <c r="E25" s="57">
        <v>23</v>
      </c>
      <c r="F25" s="58">
        <v>2635</v>
      </c>
      <c r="G25" s="59">
        <f t="shared" si="1"/>
        <v>22460</v>
      </c>
      <c r="I25" s="57">
        <v>23</v>
      </c>
      <c r="J25" s="58">
        <v>3510</v>
      </c>
      <c r="K25" s="59">
        <f t="shared" si="2"/>
        <v>29945</v>
      </c>
    </row>
    <row r="26" spans="1:11" x14ac:dyDescent="0.3">
      <c r="A26" s="57">
        <v>24</v>
      </c>
      <c r="B26" s="58">
        <v>5560</v>
      </c>
      <c r="C26" s="59">
        <f t="shared" si="0"/>
        <v>50480</v>
      </c>
      <c r="E26" s="57">
        <v>24</v>
      </c>
      <c r="F26" s="58">
        <v>2780</v>
      </c>
      <c r="G26" s="59">
        <f t="shared" si="1"/>
        <v>25240</v>
      </c>
      <c r="I26" s="57">
        <v>24</v>
      </c>
      <c r="J26" s="58">
        <v>3705</v>
      </c>
      <c r="K26" s="59">
        <f t="shared" si="2"/>
        <v>33650</v>
      </c>
    </row>
    <row r="27" spans="1:11" x14ac:dyDescent="0.3">
      <c r="A27" s="57">
        <v>25</v>
      </c>
      <c r="B27" s="58">
        <v>5855</v>
      </c>
      <c r="C27" s="59">
        <f t="shared" si="0"/>
        <v>56335</v>
      </c>
      <c r="E27" s="57">
        <v>25</v>
      </c>
      <c r="F27" s="58">
        <v>2925</v>
      </c>
      <c r="G27" s="59">
        <f t="shared" si="1"/>
        <v>28165</v>
      </c>
      <c r="I27" s="57">
        <v>25</v>
      </c>
      <c r="J27" s="58">
        <v>3900</v>
      </c>
      <c r="K27" s="59">
        <f t="shared" si="2"/>
        <v>37550</v>
      </c>
    </row>
    <row r="28" spans="1:11" x14ac:dyDescent="0.3">
      <c r="A28" s="57">
        <v>26</v>
      </c>
      <c r="B28" s="58">
        <v>6145</v>
      </c>
      <c r="C28" s="59">
        <f t="shared" si="0"/>
        <v>62480</v>
      </c>
      <c r="E28" s="57">
        <v>26</v>
      </c>
      <c r="F28" s="58">
        <v>3075</v>
      </c>
      <c r="G28" s="59">
        <f t="shared" si="1"/>
        <v>31240</v>
      </c>
      <c r="I28" s="57">
        <v>26</v>
      </c>
      <c r="J28" s="58">
        <v>4100</v>
      </c>
      <c r="K28" s="59">
        <f t="shared" si="2"/>
        <v>41650</v>
      </c>
    </row>
    <row r="29" spans="1:11" x14ac:dyDescent="0.3">
      <c r="A29" s="57">
        <v>27</v>
      </c>
      <c r="B29" s="58">
        <v>6440</v>
      </c>
      <c r="C29" s="59">
        <f t="shared" si="0"/>
        <v>68920</v>
      </c>
      <c r="E29" s="57">
        <v>27</v>
      </c>
      <c r="F29" s="58">
        <v>3220</v>
      </c>
      <c r="G29" s="59">
        <f t="shared" si="1"/>
        <v>34460</v>
      </c>
      <c r="I29" s="57">
        <v>27</v>
      </c>
      <c r="J29" s="58">
        <v>4295</v>
      </c>
      <c r="K29" s="59">
        <f t="shared" si="2"/>
        <v>45945</v>
      </c>
    </row>
    <row r="30" spans="1:11" x14ac:dyDescent="0.3">
      <c r="A30" s="57">
        <v>28</v>
      </c>
      <c r="B30" s="58">
        <v>6735</v>
      </c>
      <c r="C30" s="59">
        <f t="shared" si="0"/>
        <v>75655</v>
      </c>
      <c r="E30" s="57">
        <v>28</v>
      </c>
      <c r="F30" s="58">
        <v>3365</v>
      </c>
      <c r="G30" s="59">
        <f t="shared" si="1"/>
        <v>37825</v>
      </c>
      <c r="I30" s="57">
        <v>28</v>
      </c>
      <c r="J30" s="58">
        <v>4490</v>
      </c>
      <c r="K30" s="59">
        <f t="shared" si="2"/>
        <v>50435</v>
      </c>
    </row>
    <row r="31" spans="1:11" x14ac:dyDescent="0.3">
      <c r="A31" s="57">
        <v>29</v>
      </c>
      <c r="B31" s="58">
        <v>7025</v>
      </c>
      <c r="C31" s="59">
        <f t="shared" si="0"/>
        <v>82680</v>
      </c>
      <c r="E31" s="57">
        <v>29</v>
      </c>
      <c r="F31" s="58">
        <v>3515</v>
      </c>
      <c r="G31" s="59">
        <f t="shared" si="1"/>
        <v>41340</v>
      </c>
      <c r="I31" s="57">
        <v>29</v>
      </c>
      <c r="J31" s="58">
        <v>4685</v>
      </c>
      <c r="K31" s="59">
        <f t="shared" si="2"/>
        <v>55120</v>
      </c>
    </row>
    <row r="32" spans="1:11" x14ac:dyDescent="0.3">
      <c r="A32" s="57">
        <v>30</v>
      </c>
      <c r="B32" s="58">
        <v>7320</v>
      </c>
      <c r="C32" s="59">
        <f t="shared" si="0"/>
        <v>90000</v>
      </c>
      <c r="E32" s="57">
        <v>30</v>
      </c>
      <c r="F32" s="58">
        <v>3660</v>
      </c>
      <c r="G32" s="59">
        <f t="shared" si="1"/>
        <v>45000</v>
      </c>
      <c r="I32" s="57">
        <v>30</v>
      </c>
      <c r="J32" s="58">
        <v>4880</v>
      </c>
      <c r="K32" s="59">
        <f t="shared" si="2"/>
        <v>60000</v>
      </c>
    </row>
    <row r="33" spans="1:11" x14ac:dyDescent="0.3">
      <c r="A33" s="57">
        <v>31</v>
      </c>
      <c r="B33" s="58">
        <v>10800</v>
      </c>
      <c r="C33" s="59">
        <f t="shared" si="0"/>
        <v>100800</v>
      </c>
      <c r="E33" s="57">
        <v>31</v>
      </c>
      <c r="F33" s="58">
        <v>5400</v>
      </c>
      <c r="G33" s="59">
        <f t="shared" si="1"/>
        <v>50400</v>
      </c>
      <c r="I33" s="57">
        <v>31</v>
      </c>
      <c r="J33" s="58">
        <v>7200</v>
      </c>
      <c r="K33" s="59">
        <f t="shared" si="2"/>
        <v>67200</v>
      </c>
    </row>
    <row r="34" spans="1:11" x14ac:dyDescent="0.3">
      <c r="A34" s="57">
        <v>32</v>
      </c>
      <c r="B34" s="58">
        <v>11400</v>
      </c>
      <c r="C34" s="59">
        <f t="shared" si="0"/>
        <v>112200</v>
      </c>
      <c r="E34" s="57">
        <v>32</v>
      </c>
      <c r="F34" s="58">
        <v>5700</v>
      </c>
      <c r="G34" s="59">
        <f t="shared" si="1"/>
        <v>56100</v>
      </c>
      <c r="I34" s="57">
        <v>32</v>
      </c>
      <c r="J34" s="58">
        <v>7600</v>
      </c>
      <c r="K34" s="59">
        <f t="shared" si="2"/>
        <v>74800</v>
      </c>
    </row>
    <row r="35" spans="1:11" x14ac:dyDescent="0.3">
      <c r="A35" s="57">
        <v>33</v>
      </c>
      <c r="B35" s="58">
        <v>12000</v>
      </c>
      <c r="C35" s="59">
        <f t="shared" si="0"/>
        <v>124200</v>
      </c>
      <c r="E35" s="57">
        <v>33</v>
      </c>
      <c r="F35" s="58">
        <v>6000</v>
      </c>
      <c r="G35" s="59">
        <f t="shared" si="1"/>
        <v>62100</v>
      </c>
      <c r="I35" s="57">
        <v>33</v>
      </c>
      <c r="J35" s="58">
        <v>8000</v>
      </c>
      <c r="K35" s="59">
        <f t="shared" si="2"/>
        <v>82800</v>
      </c>
    </row>
    <row r="36" spans="1:11" x14ac:dyDescent="0.3">
      <c r="A36" s="57">
        <v>34</v>
      </c>
      <c r="B36" s="58">
        <v>12600</v>
      </c>
      <c r="C36" s="59">
        <f t="shared" si="0"/>
        <v>136800</v>
      </c>
      <c r="E36" s="57">
        <v>34</v>
      </c>
      <c r="F36" s="58">
        <v>6300</v>
      </c>
      <c r="G36" s="59">
        <f t="shared" si="1"/>
        <v>68400</v>
      </c>
      <c r="I36" s="57">
        <v>34</v>
      </c>
      <c r="J36" s="58">
        <v>8400</v>
      </c>
      <c r="K36" s="59">
        <f t="shared" si="2"/>
        <v>91200</v>
      </c>
    </row>
    <row r="37" spans="1:11" x14ac:dyDescent="0.3">
      <c r="A37" s="57">
        <v>35</v>
      </c>
      <c r="B37" s="58">
        <v>13200</v>
      </c>
      <c r="C37" s="59">
        <f t="shared" si="0"/>
        <v>150000</v>
      </c>
      <c r="E37" s="57">
        <v>35</v>
      </c>
      <c r="F37" s="58">
        <v>6600</v>
      </c>
      <c r="G37" s="59">
        <f t="shared" si="1"/>
        <v>75000</v>
      </c>
      <c r="I37" s="57">
        <v>35</v>
      </c>
      <c r="J37" s="58">
        <v>8800</v>
      </c>
      <c r="K37" s="59">
        <f t="shared" si="2"/>
        <v>100000</v>
      </c>
    </row>
    <row r="38" spans="1:11" x14ac:dyDescent="0.3">
      <c r="A38" s="57">
        <v>36</v>
      </c>
      <c r="B38" s="58">
        <v>13800</v>
      </c>
      <c r="C38" s="59">
        <f t="shared" si="0"/>
        <v>163800</v>
      </c>
      <c r="E38" s="57">
        <v>36</v>
      </c>
      <c r="F38" s="58">
        <v>6900</v>
      </c>
      <c r="G38" s="59">
        <f t="shared" si="1"/>
        <v>81900</v>
      </c>
      <c r="I38" s="57">
        <v>36</v>
      </c>
      <c r="J38" s="58">
        <v>9200</v>
      </c>
      <c r="K38" s="59">
        <f t="shared" si="2"/>
        <v>109200</v>
      </c>
    </row>
    <row r="39" spans="1:11" x14ac:dyDescent="0.3">
      <c r="A39" s="57">
        <v>37</v>
      </c>
      <c r="B39" s="58">
        <v>14400</v>
      </c>
      <c r="C39" s="59">
        <f t="shared" si="0"/>
        <v>178200</v>
      </c>
      <c r="E39" s="57">
        <v>37</v>
      </c>
      <c r="F39" s="58">
        <v>7200</v>
      </c>
      <c r="G39" s="59">
        <f t="shared" si="1"/>
        <v>89100</v>
      </c>
      <c r="I39" s="57">
        <v>37</v>
      </c>
      <c r="J39" s="58">
        <v>9600</v>
      </c>
      <c r="K39" s="59">
        <f t="shared" si="2"/>
        <v>118800</v>
      </c>
    </row>
    <row r="40" spans="1:11" x14ac:dyDescent="0.3">
      <c r="A40" s="57">
        <v>38</v>
      </c>
      <c r="B40" s="58">
        <v>15000</v>
      </c>
      <c r="C40" s="59">
        <f t="shared" si="0"/>
        <v>193200</v>
      </c>
      <c r="E40" s="57">
        <v>38</v>
      </c>
      <c r="F40" s="58">
        <v>7500</v>
      </c>
      <c r="G40" s="59">
        <f t="shared" si="1"/>
        <v>96600</v>
      </c>
      <c r="I40" s="57">
        <v>38</v>
      </c>
      <c r="J40" s="58">
        <v>10000</v>
      </c>
      <c r="K40" s="59">
        <f t="shared" si="2"/>
        <v>128800</v>
      </c>
    </row>
    <row r="41" spans="1:11" x14ac:dyDescent="0.3">
      <c r="A41" s="57">
        <v>39</v>
      </c>
      <c r="B41" s="58">
        <v>15600</v>
      </c>
      <c r="C41" s="59">
        <f t="shared" si="0"/>
        <v>208800</v>
      </c>
      <c r="E41" s="57">
        <v>39</v>
      </c>
      <c r="F41" s="58">
        <v>7800</v>
      </c>
      <c r="G41" s="59">
        <f t="shared" si="1"/>
        <v>104400</v>
      </c>
      <c r="I41" s="57">
        <v>39</v>
      </c>
      <c r="J41" s="58">
        <v>10400</v>
      </c>
      <c r="K41" s="59">
        <f t="shared" si="2"/>
        <v>139200</v>
      </c>
    </row>
    <row r="42" spans="1:11" x14ac:dyDescent="0.3">
      <c r="A42" s="57">
        <v>40</v>
      </c>
      <c r="B42" s="58">
        <v>16200</v>
      </c>
      <c r="C42" s="59">
        <f t="shared" si="0"/>
        <v>225000</v>
      </c>
      <c r="E42" s="57">
        <v>40</v>
      </c>
      <c r="F42" s="58">
        <v>8100</v>
      </c>
      <c r="G42" s="59">
        <f t="shared" si="1"/>
        <v>112500</v>
      </c>
      <c r="I42" s="57">
        <v>40</v>
      </c>
      <c r="J42" s="58">
        <v>10800</v>
      </c>
      <c r="K42" s="59">
        <f t="shared" si="2"/>
        <v>150000</v>
      </c>
    </row>
    <row r="43" spans="1:11" x14ac:dyDescent="0.3">
      <c r="A43" s="57">
        <v>41</v>
      </c>
      <c r="B43" s="58">
        <v>17100</v>
      </c>
      <c r="C43" s="59">
        <f t="shared" si="0"/>
        <v>242100</v>
      </c>
      <c r="E43" s="57">
        <v>41</v>
      </c>
      <c r="F43" s="58">
        <v>8550</v>
      </c>
      <c r="G43" s="59">
        <f t="shared" si="1"/>
        <v>121050</v>
      </c>
      <c r="I43" s="57">
        <v>41</v>
      </c>
      <c r="J43" s="58">
        <v>11400</v>
      </c>
      <c r="K43" s="59">
        <f t="shared" si="2"/>
        <v>161400</v>
      </c>
    </row>
    <row r="44" spans="1:11" x14ac:dyDescent="0.3">
      <c r="A44" s="57">
        <v>42</v>
      </c>
      <c r="B44" s="58">
        <v>18300</v>
      </c>
      <c r="C44" s="59">
        <f t="shared" si="0"/>
        <v>260400</v>
      </c>
      <c r="E44" s="57">
        <v>42</v>
      </c>
      <c r="F44" s="58">
        <v>9150</v>
      </c>
      <c r="G44" s="59">
        <f t="shared" si="1"/>
        <v>130200</v>
      </c>
      <c r="I44" s="57">
        <v>42</v>
      </c>
      <c r="J44" s="58">
        <v>12200</v>
      </c>
      <c r="K44" s="59">
        <f t="shared" si="2"/>
        <v>173600</v>
      </c>
    </row>
    <row r="45" spans="1:11" x14ac:dyDescent="0.3">
      <c r="A45" s="57">
        <v>43</v>
      </c>
      <c r="B45" s="58">
        <v>19500</v>
      </c>
      <c r="C45" s="59">
        <f t="shared" si="0"/>
        <v>279900</v>
      </c>
      <c r="E45" s="57">
        <v>43</v>
      </c>
      <c r="F45" s="58">
        <v>9750</v>
      </c>
      <c r="G45" s="59">
        <f t="shared" si="1"/>
        <v>139950</v>
      </c>
      <c r="I45" s="57">
        <v>43</v>
      </c>
      <c r="J45" s="58">
        <v>13000</v>
      </c>
      <c r="K45" s="59">
        <f t="shared" si="2"/>
        <v>186600</v>
      </c>
    </row>
    <row r="46" spans="1:11" x14ac:dyDescent="0.3">
      <c r="A46" s="57">
        <v>44</v>
      </c>
      <c r="B46" s="58">
        <v>20700</v>
      </c>
      <c r="C46" s="59">
        <f t="shared" si="0"/>
        <v>300600</v>
      </c>
      <c r="E46" s="57">
        <v>44</v>
      </c>
      <c r="F46" s="58">
        <v>10350</v>
      </c>
      <c r="G46" s="59">
        <f t="shared" si="1"/>
        <v>150300</v>
      </c>
      <c r="I46" s="57">
        <v>44</v>
      </c>
      <c r="J46" s="58">
        <v>13800</v>
      </c>
      <c r="K46" s="59">
        <f t="shared" si="2"/>
        <v>200400</v>
      </c>
    </row>
    <row r="47" spans="1:11" x14ac:dyDescent="0.3">
      <c r="A47" s="57">
        <v>45</v>
      </c>
      <c r="B47" s="58">
        <v>21900</v>
      </c>
      <c r="C47" s="59">
        <f t="shared" si="0"/>
        <v>322500</v>
      </c>
      <c r="E47" s="57">
        <v>45</v>
      </c>
      <c r="F47" s="58">
        <v>10950</v>
      </c>
      <c r="G47" s="59">
        <f t="shared" si="1"/>
        <v>161250</v>
      </c>
      <c r="I47" s="57">
        <v>45</v>
      </c>
      <c r="J47" s="58">
        <v>14600</v>
      </c>
      <c r="K47" s="59">
        <f t="shared" si="2"/>
        <v>215000</v>
      </c>
    </row>
    <row r="48" spans="1:11" x14ac:dyDescent="0.3">
      <c r="A48" s="57">
        <v>46</v>
      </c>
      <c r="B48" s="58">
        <v>23100</v>
      </c>
      <c r="C48" s="59">
        <f t="shared" si="0"/>
        <v>345600</v>
      </c>
      <c r="E48" s="57">
        <v>46</v>
      </c>
      <c r="F48" s="58">
        <v>11550</v>
      </c>
      <c r="G48" s="59">
        <f t="shared" si="1"/>
        <v>172800</v>
      </c>
      <c r="I48" s="57">
        <v>46</v>
      </c>
      <c r="J48" s="58">
        <v>15400</v>
      </c>
      <c r="K48" s="59">
        <f t="shared" si="2"/>
        <v>230400</v>
      </c>
    </row>
    <row r="49" spans="1:11" x14ac:dyDescent="0.3">
      <c r="A49" s="57">
        <v>47</v>
      </c>
      <c r="B49" s="58">
        <v>24300</v>
      </c>
      <c r="C49" s="59">
        <f t="shared" si="0"/>
        <v>369900</v>
      </c>
      <c r="E49" s="57">
        <v>47</v>
      </c>
      <c r="F49" s="58">
        <v>12150</v>
      </c>
      <c r="G49" s="59">
        <f t="shared" si="1"/>
        <v>184950</v>
      </c>
      <c r="I49" s="57">
        <v>47</v>
      </c>
      <c r="J49" s="58">
        <v>16200</v>
      </c>
      <c r="K49" s="59">
        <f t="shared" si="2"/>
        <v>246600</v>
      </c>
    </row>
    <row r="50" spans="1:11" x14ac:dyDescent="0.3">
      <c r="A50" s="57">
        <v>48</v>
      </c>
      <c r="B50" s="58">
        <v>25500</v>
      </c>
      <c r="C50" s="59">
        <f t="shared" si="0"/>
        <v>395400</v>
      </c>
      <c r="E50" s="57">
        <v>48</v>
      </c>
      <c r="F50" s="58">
        <v>12750</v>
      </c>
      <c r="G50" s="59">
        <f t="shared" si="1"/>
        <v>197700</v>
      </c>
      <c r="I50" s="57">
        <v>48</v>
      </c>
      <c r="J50" s="58">
        <v>17000</v>
      </c>
      <c r="K50" s="59">
        <f t="shared" si="2"/>
        <v>263600</v>
      </c>
    </row>
    <row r="51" spans="1:11" x14ac:dyDescent="0.3">
      <c r="A51" s="57">
        <v>49</v>
      </c>
      <c r="B51" s="58">
        <v>26700</v>
      </c>
      <c r="C51" s="59">
        <f t="shared" si="0"/>
        <v>422100</v>
      </c>
      <c r="E51" s="57">
        <v>49</v>
      </c>
      <c r="F51" s="58">
        <v>13350</v>
      </c>
      <c r="G51" s="59">
        <f t="shared" si="1"/>
        <v>211050</v>
      </c>
      <c r="I51" s="57">
        <v>49</v>
      </c>
      <c r="J51" s="58">
        <v>17800</v>
      </c>
      <c r="K51" s="59">
        <f t="shared" si="2"/>
        <v>281400</v>
      </c>
    </row>
    <row r="52" spans="1:11" x14ac:dyDescent="0.3">
      <c r="A52" s="57">
        <v>50</v>
      </c>
      <c r="B52" s="58">
        <v>27900</v>
      </c>
      <c r="C52" s="59">
        <f t="shared" si="0"/>
        <v>450000</v>
      </c>
      <c r="E52" s="57">
        <v>50</v>
      </c>
      <c r="F52" s="58">
        <v>13950</v>
      </c>
      <c r="G52" s="59">
        <f t="shared" si="1"/>
        <v>225000</v>
      </c>
      <c r="I52" s="57">
        <v>50</v>
      </c>
      <c r="J52" s="58">
        <v>18600</v>
      </c>
      <c r="K52" s="59">
        <f t="shared" si="2"/>
        <v>300000</v>
      </c>
    </row>
    <row r="53" spans="1:11" x14ac:dyDescent="0.3">
      <c r="A53" s="57">
        <v>51</v>
      </c>
      <c r="B53" s="58">
        <v>34200</v>
      </c>
      <c r="C53" s="59">
        <f t="shared" si="0"/>
        <v>484200</v>
      </c>
      <c r="E53" s="57">
        <v>51</v>
      </c>
      <c r="F53" s="58">
        <v>0</v>
      </c>
      <c r="G53" s="59">
        <f t="shared" si="1"/>
        <v>225000</v>
      </c>
      <c r="I53" s="57">
        <v>51</v>
      </c>
      <c r="J53" s="58">
        <v>22800</v>
      </c>
      <c r="K53" s="59">
        <f t="shared" si="2"/>
        <v>322800</v>
      </c>
    </row>
    <row r="54" spans="1:11" x14ac:dyDescent="0.3">
      <c r="A54" s="57">
        <v>52</v>
      </c>
      <c r="B54" s="58">
        <v>36600</v>
      </c>
      <c r="C54" s="59">
        <f t="shared" si="0"/>
        <v>520800</v>
      </c>
      <c r="E54" s="57">
        <v>52</v>
      </c>
      <c r="F54" s="58">
        <v>0</v>
      </c>
      <c r="G54" s="59">
        <f t="shared" si="1"/>
        <v>225000</v>
      </c>
      <c r="I54" s="57">
        <v>52</v>
      </c>
      <c r="J54" s="58">
        <v>24400</v>
      </c>
      <c r="K54" s="59">
        <f t="shared" si="2"/>
        <v>347200</v>
      </c>
    </row>
    <row r="55" spans="1:11" x14ac:dyDescent="0.3">
      <c r="A55" s="57">
        <v>53</v>
      </c>
      <c r="B55" s="58">
        <v>39000</v>
      </c>
      <c r="C55" s="59">
        <f t="shared" si="0"/>
        <v>559800</v>
      </c>
      <c r="E55" s="57">
        <v>53</v>
      </c>
      <c r="F55" s="58">
        <v>0</v>
      </c>
      <c r="G55" s="59">
        <f t="shared" si="1"/>
        <v>225000</v>
      </c>
      <c r="I55" s="57">
        <v>53</v>
      </c>
      <c r="J55" s="58">
        <v>26000</v>
      </c>
      <c r="K55" s="59">
        <f t="shared" si="2"/>
        <v>373200</v>
      </c>
    </row>
    <row r="56" spans="1:11" x14ac:dyDescent="0.3">
      <c r="A56" s="57">
        <v>54</v>
      </c>
      <c r="B56" s="58">
        <v>41400</v>
      </c>
      <c r="C56" s="59">
        <f t="shared" si="0"/>
        <v>601200</v>
      </c>
      <c r="E56" s="57">
        <v>54</v>
      </c>
      <c r="F56" s="58">
        <v>0</v>
      </c>
      <c r="G56" s="59">
        <f t="shared" si="1"/>
        <v>225000</v>
      </c>
      <c r="I56" s="57">
        <v>54</v>
      </c>
      <c r="J56" s="58">
        <v>27600</v>
      </c>
      <c r="K56" s="59">
        <f t="shared" si="2"/>
        <v>400800</v>
      </c>
    </row>
    <row r="57" spans="1:11" x14ac:dyDescent="0.3">
      <c r="A57" s="57">
        <v>55</v>
      </c>
      <c r="B57" s="58">
        <v>43800</v>
      </c>
      <c r="C57" s="59">
        <f t="shared" si="0"/>
        <v>645000</v>
      </c>
      <c r="E57" s="57">
        <v>55</v>
      </c>
      <c r="F57" s="58">
        <v>0</v>
      </c>
      <c r="G57" s="59">
        <f t="shared" si="1"/>
        <v>225000</v>
      </c>
      <c r="I57" s="57">
        <v>55</v>
      </c>
      <c r="J57" s="58">
        <v>29200</v>
      </c>
      <c r="K57" s="59">
        <f t="shared" si="2"/>
        <v>430000</v>
      </c>
    </row>
    <row r="58" spans="1:11" x14ac:dyDescent="0.3">
      <c r="A58" s="57">
        <v>56</v>
      </c>
      <c r="B58" s="58">
        <v>46200</v>
      </c>
      <c r="C58" s="59">
        <f t="shared" si="0"/>
        <v>691200</v>
      </c>
      <c r="E58" s="57">
        <v>56</v>
      </c>
      <c r="F58" s="58">
        <v>0</v>
      </c>
      <c r="G58" s="59">
        <f t="shared" si="1"/>
        <v>225000</v>
      </c>
      <c r="I58" s="57">
        <v>56</v>
      </c>
      <c r="J58" s="58">
        <v>30800</v>
      </c>
      <c r="K58" s="59">
        <f t="shared" si="2"/>
        <v>460800</v>
      </c>
    </row>
    <row r="59" spans="1:11" x14ac:dyDescent="0.3">
      <c r="A59" s="57">
        <v>57</v>
      </c>
      <c r="B59" s="58">
        <v>48600</v>
      </c>
      <c r="C59" s="59">
        <f t="shared" si="0"/>
        <v>739800</v>
      </c>
      <c r="E59" s="57">
        <v>57</v>
      </c>
      <c r="F59" s="58">
        <v>0</v>
      </c>
      <c r="G59" s="59">
        <f t="shared" si="1"/>
        <v>225000</v>
      </c>
      <c r="I59" s="57">
        <v>57</v>
      </c>
      <c r="J59" s="58">
        <v>32400</v>
      </c>
      <c r="K59" s="59">
        <f t="shared" si="2"/>
        <v>493200</v>
      </c>
    </row>
    <row r="60" spans="1:11" x14ac:dyDescent="0.3">
      <c r="A60" s="57">
        <v>58</v>
      </c>
      <c r="B60" s="58">
        <v>51000</v>
      </c>
      <c r="C60" s="59">
        <f t="shared" si="0"/>
        <v>790800</v>
      </c>
      <c r="E60" s="57">
        <v>58</v>
      </c>
      <c r="F60" s="58">
        <v>0</v>
      </c>
      <c r="G60" s="59">
        <f t="shared" si="1"/>
        <v>225000</v>
      </c>
      <c r="I60" s="57">
        <v>58</v>
      </c>
      <c r="J60" s="58">
        <v>34000</v>
      </c>
      <c r="K60" s="59">
        <f t="shared" si="2"/>
        <v>527200</v>
      </c>
    </row>
    <row r="61" spans="1:11" x14ac:dyDescent="0.3">
      <c r="A61" s="57">
        <v>59</v>
      </c>
      <c r="B61" s="58">
        <v>53400</v>
      </c>
      <c r="C61" s="59">
        <f t="shared" si="0"/>
        <v>844200</v>
      </c>
      <c r="E61" s="57">
        <v>59</v>
      </c>
      <c r="F61" s="58">
        <v>0</v>
      </c>
      <c r="G61" s="59">
        <f t="shared" si="1"/>
        <v>225000</v>
      </c>
      <c r="I61" s="57">
        <v>59</v>
      </c>
      <c r="J61" s="58">
        <v>35600</v>
      </c>
      <c r="K61" s="59">
        <f t="shared" si="2"/>
        <v>562800</v>
      </c>
    </row>
    <row r="62" spans="1:11" ht="17.25" thickBot="1" x14ac:dyDescent="0.35">
      <c r="A62" s="61">
        <v>60</v>
      </c>
      <c r="B62" s="62">
        <v>55800</v>
      </c>
      <c r="C62" s="63">
        <f>SUM(B62,C61)</f>
        <v>900000</v>
      </c>
      <c r="E62" s="61">
        <v>60</v>
      </c>
      <c r="F62" s="62">
        <v>0</v>
      </c>
      <c r="G62" s="63">
        <f>SUM(F62,G61)</f>
        <v>225000</v>
      </c>
      <c r="I62" s="61">
        <v>60</v>
      </c>
      <c r="J62" s="62">
        <v>37200</v>
      </c>
      <c r="K62" s="63">
        <f>SUM(J62,K61)</f>
        <v>600000</v>
      </c>
    </row>
  </sheetData>
  <mergeCells count="3">
    <mergeCell ref="A1:C1"/>
    <mergeCell ref="E1:G1"/>
    <mergeCell ref="I1:K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1"/>
  <sheetViews>
    <sheetView zoomScaleNormal="100" workbookViewId="0">
      <selection activeCell="C59" sqref="C59"/>
    </sheetView>
  </sheetViews>
  <sheetFormatPr defaultColWidth="8.75" defaultRowHeight="16.5" x14ac:dyDescent="0.3"/>
  <cols>
    <col min="1" max="1" width="1.125" style="85" customWidth="1"/>
    <col min="2" max="2" width="5.875" style="27" bestFit="1" customWidth="1"/>
    <col min="3" max="3" width="5.875" style="122" customWidth="1"/>
    <col min="4" max="4" width="3.5" style="80" bestFit="1" customWidth="1"/>
    <col min="5" max="5" width="25.875" style="27" bestFit="1" customWidth="1"/>
    <col min="6" max="6" width="1.75" style="27" customWidth="1"/>
    <col min="7" max="16384" width="8.75" style="27"/>
  </cols>
  <sheetData>
    <row r="1" spans="2:5" s="85" customFormat="1" x14ac:dyDescent="0.3">
      <c r="B1" s="153" t="s">
        <v>435</v>
      </c>
      <c r="C1" s="153"/>
      <c r="D1" s="80" t="s">
        <v>331</v>
      </c>
      <c r="E1" s="85" t="s">
        <v>58</v>
      </c>
    </row>
    <row r="2" spans="2:5" x14ac:dyDescent="0.3">
      <c r="B2" s="213" t="s">
        <v>441</v>
      </c>
      <c r="C2" s="123"/>
      <c r="D2" s="80">
        <v>1</v>
      </c>
      <c r="E2" s="27" t="s">
        <v>334</v>
      </c>
    </row>
    <row r="3" spans="2:5" x14ac:dyDescent="0.3">
      <c r="B3" s="214"/>
      <c r="C3" s="124"/>
      <c r="D3" s="80">
        <v>2</v>
      </c>
      <c r="E3" s="27" t="s">
        <v>335</v>
      </c>
    </row>
    <row r="4" spans="2:5" x14ac:dyDescent="0.3">
      <c r="B4" s="214"/>
      <c r="C4" s="124"/>
      <c r="D4" s="80">
        <v>3</v>
      </c>
      <c r="E4" s="27" t="s">
        <v>336</v>
      </c>
    </row>
    <row r="5" spans="2:5" x14ac:dyDescent="0.3">
      <c r="B5" s="215" t="s">
        <v>442</v>
      </c>
      <c r="C5" s="125"/>
      <c r="D5" s="80">
        <v>1</v>
      </c>
      <c r="E5" s="27" t="s">
        <v>325</v>
      </c>
    </row>
    <row r="6" spans="2:5" x14ac:dyDescent="0.3">
      <c r="B6" s="153"/>
      <c r="D6" s="80">
        <v>2</v>
      </c>
      <c r="E6" s="27" t="s">
        <v>326</v>
      </c>
    </row>
    <row r="7" spans="2:5" x14ac:dyDescent="0.3">
      <c r="B7" s="153"/>
      <c r="D7" s="80">
        <v>3</v>
      </c>
      <c r="E7" s="27" t="s">
        <v>327</v>
      </c>
    </row>
    <row r="8" spans="2:5" x14ac:dyDescent="0.3">
      <c r="B8" s="215" t="s">
        <v>443</v>
      </c>
      <c r="C8" s="125"/>
      <c r="D8" s="80">
        <v>1</v>
      </c>
      <c r="E8" s="27" t="s">
        <v>342</v>
      </c>
    </row>
    <row r="9" spans="2:5" x14ac:dyDescent="0.3">
      <c r="B9" s="153"/>
      <c r="D9" s="80">
        <v>2</v>
      </c>
      <c r="E9" s="27" t="s">
        <v>343</v>
      </c>
    </row>
    <row r="10" spans="2:5" x14ac:dyDescent="0.3">
      <c r="B10" s="153"/>
      <c r="D10" s="80">
        <v>3</v>
      </c>
      <c r="E10" s="27" t="s">
        <v>344</v>
      </c>
    </row>
    <row r="11" spans="2:5" x14ac:dyDescent="0.3">
      <c r="B11" s="210" t="s">
        <v>463</v>
      </c>
      <c r="C11" s="126"/>
      <c r="D11" s="80">
        <v>1</v>
      </c>
      <c r="E11" s="122" t="s">
        <v>339</v>
      </c>
    </row>
    <row r="12" spans="2:5" x14ac:dyDescent="0.3">
      <c r="B12" s="211"/>
      <c r="C12" s="127"/>
      <c r="D12" s="80">
        <v>2</v>
      </c>
      <c r="E12" s="122" t="s">
        <v>464</v>
      </c>
    </row>
    <row r="13" spans="2:5" x14ac:dyDescent="0.3">
      <c r="B13" s="211"/>
      <c r="C13" s="127"/>
      <c r="D13" s="80">
        <v>3</v>
      </c>
      <c r="E13" s="122" t="s">
        <v>465</v>
      </c>
    </row>
    <row r="14" spans="2:5" x14ac:dyDescent="0.3">
      <c r="B14" s="212" t="s">
        <v>471</v>
      </c>
      <c r="C14" s="153" t="s">
        <v>466</v>
      </c>
      <c r="D14" s="80">
        <v>1</v>
      </c>
      <c r="E14" s="15" t="s">
        <v>345</v>
      </c>
    </row>
    <row r="15" spans="2:5" x14ac:dyDescent="0.3">
      <c r="B15" s="212"/>
      <c r="C15" s="153"/>
      <c r="D15" s="80">
        <v>2</v>
      </c>
      <c r="E15" s="15" t="s">
        <v>346</v>
      </c>
    </row>
    <row r="16" spans="2:5" x14ac:dyDescent="0.3">
      <c r="B16" s="212"/>
      <c r="C16" s="153"/>
      <c r="D16" s="80">
        <v>3</v>
      </c>
      <c r="E16" s="15" t="s">
        <v>347</v>
      </c>
    </row>
    <row r="17" spans="2:4" x14ac:dyDescent="0.3">
      <c r="B17" s="212"/>
      <c r="C17" s="153" t="s">
        <v>467</v>
      </c>
      <c r="D17" s="80">
        <v>1</v>
      </c>
    </row>
    <row r="18" spans="2:4" x14ac:dyDescent="0.3">
      <c r="B18" s="212"/>
      <c r="C18" s="153"/>
      <c r="D18" s="80">
        <v>2</v>
      </c>
    </row>
    <row r="19" spans="2:4" x14ac:dyDescent="0.3">
      <c r="B19" s="212"/>
      <c r="C19" s="153"/>
      <c r="D19" s="80">
        <v>3</v>
      </c>
    </row>
    <row r="20" spans="2:4" x14ac:dyDescent="0.3">
      <c r="B20" s="212"/>
      <c r="C20" s="153" t="s">
        <v>468</v>
      </c>
      <c r="D20" s="80">
        <v>1</v>
      </c>
    </row>
    <row r="21" spans="2:4" x14ac:dyDescent="0.3">
      <c r="B21" s="212"/>
      <c r="C21" s="153"/>
      <c r="D21" s="80">
        <v>2</v>
      </c>
    </row>
    <row r="22" spans="2:4" x14ac:dyDescent="0.3">
      <c r="B22" s="212"/>
      <c r="C22" s="153"/>
      <c r="D22" s="80">
        <v>3</v>
      </c>
    </row>
    <row r="23" spans="2:4" x14ac:dyDescent="0.3">
      <c r="B23" s="212"/>
      <c r="C23" s="153" t="s">
        <v>469</v>
      </c>
      <c r="D23" s="80">
        <v>1</v>
      </c>
    </row>
    <row r="24" spans="2:4" x14ac:dyDescent="0.3">
      <c r="B24" s="212"/>
      <c r="C24" s="153"/>
      <c r="D24" s="80">
        <v>2</v>
      </c>
    </row>
    <row r="25" spans="2:4" x14ac:dyDescent="0.3">
      <c r="B25" s="212"/>
      <c r="C25" s="153"/>
      <c r="D25" s="80">
        <v>3</v>
      </c>
    </row>
    <row r="26" spans="2:4" x14ac:dyDescent="0.3">
      <c r="B26" s="212"/>
      <c r="C26" s="153" t="s">
        <v>470</v>
      </c>
      <c r="D26" s="80">
        <v>1</v>
      </c>
    </row>
    <row r="27" spans="2:4" x14ac:dyDescent="0.3">
      <c r="B27" s="212"/>
      <c r="C27" s="153"/>
      <c r="D27" s="80">
        <v>2</v>
      </c>
    </row>
    <row r="28" spans="2:4" x14ac:dyDescent="0.3">
      <c r="B28" s="212"/>
      <c r="C28" s="153"/>
      <c r="D28" s="80">
        <v>3</v>
      </c>
    </row>
    <row r="29" spans="2:4" x14ac:dyDescent="0.3">
      <c r="B29" s="212" t="s">
        <v>472</v>
      </c>
      <c r="C29" s="153" t="s">
        <v>474</v>
      </c>
      <c r="D29" s="80">
        <v>1</v>
      </c>
    </row>
    <row r="30" spans="2:4" x14ac:dyDescent="0.3">
      <c r="B30" s="212"/>
      <c r="C30" s="153"/>
      <c r="D30" s="80">
        <v>2</v>
      </c>
    </row>
    <row r="31" spans="2:4" x14ac:dyDescent="0.3">
      <c r="B31" s="212"/>
      <c r="C31" s="153"/>
      <c r="D31" s="80">
        <v>3</v>
      </c>
    </row>
    <row r="32" spans="2:4" x14ac:dyDescent="0.3">
      <c r="B32" s="212"/>
      <c r="C32" s="153" t="s">
        <v>478</v>
      </c>
      <c r="D32" s="80">
        <v>1</v>
      </c>
    </row>
    <row r="33" spans="2:4" x14ac:dyDescent="0.3">
      <c r="B33" s="212"/>
      <c r="C33" s="153"/>
      <c r="D33" s="80">
        <v>2</v>
      </c>
    </row>
    <row r="34" spans="2:4" x14ac:dyDescent="0.3">
      <c r="B34" s="212"/>
      <c r="C34" s="153"/>
      <c r="D34" s="80">
        <v>3</v>
      </c>
    </row>
    <row r="35" spans="2:4" x14ac:dyDescent="0.3">
      <c r="B35" s="212"/>
      <c r="C35" s="153" t="s">
        <v>476</v>
      </c>
      <c r="D35" s="80">
        <v>1</v>
      </c>
    </row>
    <row r="36" spans="2:4" x14ac:dyDescent="0.3">
      <c r="B36" s="212"/>
      <c r="C36" s="153"/>
      <c r="D36" s="80">
        <v>2</v>
      </c>
    </row>
    <row r="37" spans="2:4" x14ac:dyDescent="0.3">
      <c r="B37" s="212"/>
      <c r="C37" s="153"/>
      <c r="D37" s="80">
        <v>3</v>
      </c>
    </row>
    <row r="38" spans="2:4" x14ac:dyDescent="0.3">
      <c r="B38" s="212"/>
      <c r="C38" s="153" t="s">
        <v>479</v>
      </c>
      <c r="D38" s="80">
        <v>1</v>
      </c>
    </row>
    <row r="39" spans="2:4" x14ac:dyDescent="0.3">
      <c r="B39" s="212"/>
      <c r="C39" s="153"/>
      <c r="D39" s="80">
        <v>2</v>
      </c>
    </row>
    <row r="40" spans="2:4" x14ac:dyDescent="0.3">
      <c r="B40" s="212"/>
      <c r="C40" s="153"/>
      <c r="D40" s="80">
        <v>3</v>
      </c>
    </row>
    <row r="41" spans="2:4" x14ac:dyDescent="0.3">
      <c r="B41" s="212"/>
      <c r="C41" s="153" t="s">
        <v>477</v>
      </c>
      <c r="D41" s="80">
        <v>1</v>
      </c>
    </row>
    <row r="42" spans="2:4" x14ac:dyDescent="0.3">
      <c r="B42" s="212"/>
      <c r="C42" s="153"/>
      <c r="D42" s="80">
        <v>2</v>
      </c>
    </row>
    <row r="43" spans="2:4" x14ac:dyDescent="0.3">
      <c r="B43" s="212"/>
      <c r="C43" s="153"/>
      <c r="D43" s="80">
        <v>3</v>
      </c>
    </row>
    <row r="44" spans="2:4" x14ac:dyDescent="0.3">
      <c r="B44" s="212" t="s">
        <v>473</v>
      </c>
      <c r="C44" s="153" t="s">
        <v>474</v>
      </c>
      <c r="D44" s="80">
        <v>1</v>
      </c>
    </row>
    <row r="45" spans="2:4" x14ac:dyDescent="0.3">
      <c r="B45" s="212"/>
      <c r="C45" s="153"/>
      <c r="D45" s="80">
        <v>2</v>
      </c>
    </row>
    <row r="46" spans="2:4" x14ac:dyDescent="0.3">
      <c r="B46" s="212"/>
      <c r="C46" s="153"/>
      <c r="D46" s="80">
        <v>3</v>
      </c>
    </row>
    <row r="47" spans="2:4" x14ac:dyDescent="0.3">
      <c r="B47" s="212"/>
      <c r="C47" s="153" t="s">
        <v>478</v>
      </c>
      <c r="D47" s="80">
        <v>1</v>
      </c>
    </row>
    <row r="48" spans="2:4" x14ac:dyDescent="0.3">
      <c r="B48" s="212"/>
      <c r="C48" s="153"/>
      <c r="D48" s="80">
        <v>2</v>
      </c>
    </row>
    <row r="49" spans="2:5" x14ac:dyDescent="0.3">
      <c r="B49" s="212"/>
      <c r="C49" s="153"/>
      <c r="D49" s="80">
        <v>3</v>
      </c>
    </row>
    <row r="50" spans="2:5" x14ac:dyDescent="0.3">
      <c r="B50" s="212"/>
      <c r="C50" s="153" t="s">
        <v>476</v>
      </c>
      <c r="D50" s="80">
        <v>1</v>
      </c>
    </row>
    <row r="51" spans="2:5" x14ac:dyDescent="0.3">
      <c r="B51" s="212"/>
      <c r="C51" s="153"/>
      <c r="D51" s="80">
        <v>2</v>
      </c>
    </row>
    <row r="52" spans="2:5" x14ac:dyDescent="0.3">
      <c r="B52" s="212"/>
      <c r="C52" s="153"/>
      <c r="D52" s="80">
        <v>3</v>
      </c>
    </row>
    <row r="53" spans="2:5" x14ac:dyDescent="0.3">
      <c r="B53" s="212"/>
      <c r="C53" s="153" t="s">
        <v>479</v>
      </c>
      <c r="D53" s="80">
        <v>1</v>
      </c>
    </row>
    <row r="54" spans="2:5" x14ac:dyDescent="0.3">
      <c r="B54" s="212"/>
      <c r="C54" s="153"/>
      <c r="D54" s="80">
        <v>2</v>
      </c>
    </row>
    <row r="55" spans="2:5" x14ac:dyDescent="0.3">
      <c r="B55" s="212"/>
      <c r="C55" s="153"/>
      <c r="D55" s="80">
        <v>3</v>
      </c>
    </row>
    <row r="56" spans="2:5" x14ac:dyDescent="0.3">
      <c r="B56" s="212"/>
      <c r="C56" s="153" t="s">
        <v>477</v>
      </c>
      <c r="D56" s="80">
        <v>1</v>
      </c>
    </row>
    <row r="57" spans="2:5" x14ac:dyDescent="0.3">
      <c r="B57" s="212"/>
      <c r="C57" s="153"/>
      <c r="D57" s="80">
        <v>2</v>
      </c>
    </row>
    <row r="58" spans="2:5" x14ac:dyDescent="0.3">
      <c r="B58" s="212"/>
      <c r="C58" s="153"/>
      <c r="D58" s="80">
        <v>3</v>
      </c>
    </row>
    <row r="59" spans="2:5" x14ac:dyDescent="0.3">
      <c r="B59" s="210" t="s">
        <v>475</v>
      </c>
      <c r="C59" s="126"/>
      <c r="D59" s="80">
        <v>1</v>
      </c>
      <c r="E59" s="122" t="s">
        <v>339</v>
      </c>
    </row>
    <row r="60" spans="2:5" x14ac:dyDescent="0.3">
      <c r="B60" s="211"/>
      <c r="C60" s="127"/>
      <c r="D60" s="80">
        <v>2</v>
      </c>
      <c r="E60" s="122" t="s">
        <v>464</v>
      </c>
    </row>
    <row r="61" spans="2:5" x14ac:dyDescent="0.3">
      <c r="B61" s="211"/>
      <c r="C61" s="127"/>
      <c r="D61" s="80">
        <v>3</v>
      </c>
      <c r="E61" s="122" t="s">
        <v>465</v>
      </c>
    </row>
  </sheetData>
  <mergeCells count="24">
    <mergeCell ref="B59:B61"/>
    <mergeCell ref="B44:B58"/>
    <mergeCell ref="C44:C46"/>
    <mergeCell ref="C47:C49"/>
    <mergeCell ref="C50:C52"/>
    <mergeCell ref="C53:C55"/>
    <mergeCell ref="C56:C58"/>
    <mergeCell ref="B29:B43"/>
    <mergeCell ref="C29:C31"/>
    <mergeCell ref="C32:C34"/>
    <mergeCell ref="C35:C37"/>
    <mergeCell ref="C38:C40"/>
    <mergeCell ref="C41:C43"/>
    <mergeCell ref="B11:B13"/>
    <mergeCell ref="B1:C1"/>
    <mergeCell ref="B14:B28"/>
    <mergeCell ref="C14:C16"/>
    <mergeCell ref="C17:C19"/>
    <mergeCell ref="C26:C28"/>
    <mergeCell ref="C23:C25"/>
    <mergeCell ref="C20:C22"/>
    <mergeCell ref="B2:B4"/>
    <mergeCell ref="B5:B7"/>
    <mergeCell ref="B8:B1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6B92-D86B-452D-A61E-39691D9EAD57}">
  <dimension ref="A1:W4"/>
  <sheetViews>
    <sheetView tabSelected="1" zoomScale="130" zoomScaleNormal="130" workbookViewId="0">
      <selection activeCell="A4" sqref="A4"/>
    </sheetView>
  </sheetViews>
  <sheetFormatPr defaultRowHeight="16.5" x14ac:dyDescent="0.3"/>
  <cols>
    <col min="1" max="1" width="4.375" style="145" bestFit="1" customWidth="1"/>
    <col min="2" max="3" width="9" style="144"/>
    <col min="4" max="4" width="5.25" style="144" bestFit="1" customWidth="1"/>
    <col min="5" max="5" width="3.25" style="144" bestFit="1" customWidth="1"/>
    <col min="6" max="6" width="5.25" style="144" bestFit="1" customWidth="1"/>
    <col min="7" max="7" width="5.25" style="144" customWidth="1"/>
    <col min="8" max="8" width="5.25" style="144" bestFit="1" customWidth="1"/>
    <col min="9" max="9" width="5.25" style="144" customWidth="1"/>
    <col min="10" max="10" width="5.25" style="144" bestFit="1" customWidth="1"/>
    <col min="11" max="11" width="5.25" style="144" customWidth="1"/>
    <col min="12" max="16384" width="9" style="144"/>
  </cols>
  <sheetData>
    <row r="1" spans="1:23" x14ac:dyDescent="0.3">
      <c r="A1" s="153" t="s">
        <v>657</v>
      </c>
      <c r="D1" s="153" t="s">
        <v>658</v>
      </c>
      <c r="E1" s="153"/>
      <c r="F1" s="153"/>
      <c r="G1" s="153"/>
      <c r="H1" s="153"/>
      <c r="I1" s="153"/>
      <c r="J1" s="153"/>
      <c r="K1" s="153"/>
      <c r="L1" s="144" t="s">
        <v>437</v>
      </c>
      <c r="P1" s="144" t="s">
        <v>52</v>
      </c>
      <c r="T1" s="144" t="s">
        <v>438</v>
      </c>
    </row>
    <row r="2" spans="1:23" x14ac:dyDescent="0.3">
      <c r="A2" s="153"/>
      <c r="B2" s="144" t="s">
        <v>58</v>
      </c>
      <c r="C2" s="144" t="s">
        <v>59</v>
      </c>
      <c r="D2" s="144" t="s">
        <v>659</v>
      </c>
      <c r="E2" s="144" t="s">
        <v>515</v>
      </c>
      <c r="F2" s="144" t="s">
        <v>660</v>
      </c>
      <c r="H2" s="144" t="s">
        <v>661</v>
      </c>
      <c r="J2" s="144" t="s">
        <v>662</v>
      </c>
      <c r="L2" s="144" t="s">
        <v>659</v>
      </c>
      <c r="M2" s="144" t="s">
        <v>660</v>
      </c>
      <c r="N2" s="144" t="s">
        <v>661</v>
      </c>
      <c r="O2" s="144" t="s">
        <v>662</v>
      </c>
      <c r="P2" s="144" t="s">
        <v>659</v>
      </c>
      <c r="Q2" s="144" t="s">
        <v>660</v>
      </c>
      <c r="R2" s="144" t="s">
        <v>661</v>
      </c>
      <c r="S2" s="144" t="s">
        <v>662</v>
      </c>
      <c r="T2" s="144" t="s">
        <v>659</v>
      </c>
      <c r="U2" s="144" t="s">
        <v>660</v>
      </c>
      <c r="V2" s="144" t="s">
        <v>661</v>
      </c>
      <c r="W2" s="144" t="s">
        <v>662</v>
      </c>
    </row>
    <row r="3" spans="1:23" x14ac:dyDescent="0.3">
      <c r="A3" s="145" t="s">
        <v>493</v>
      </c>
      <c r="B3" s="144" t="s">
        <v>177</v>
      </c>
      <c r="C3" s="144" t="str">
        <f>VLOOKUP(B3,NIKKE_SSR_list,2,FALSE)</f>
        <v>테트라</v>
      </c>
      <c r="D3" s="144" t="s">
        <v>668</v>
      </c>
      <c r="E3" s="144">
        <v>5</v>
      </c>
      <c r="F3" s="144" t="s">
        <v>664</v>
      </c>
      <c r="H3" s="144" t="s">
        <v>665</v>
      </c>
      <c r="J3" s="144" t="s">
        <v>666</v>
      </c>
      <c r="L3" s="144" t="s">
        <v>663</v>
      </c>
      <c r="M3" s="144" t="s">
        <v>666</v>
      </c>
      <c r="N3" s="144" t="s">
        <v>618</v>
      </c>
      <c r="O3" s="144" t="s">
        <v>667</v>
      </c>
      <c r="P3" s="144" t="s">
        <v>663</v>
      </c>
      <c r="T3" s="144" t="s">
        <v>663</v>
      </c>
    </row>
    <row r="4" spans="1:23" x14ac:dyDescent="0.3">
      <c r="A4" s="145" t="s">
        <v>494</v>
      </c>
    </row>
  </sheetData>
  <mergeCells count="2">
    <mergeCell ref="A1:A2"/>
    <mergeCell ref="D1:K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532A1-4CF7-4CB3-A849-C62EA003DCDF}">
  <dimension ref="A1:P11"/>
  <sheetViews>
    <sheetView zoomScale="160" zoomScaleNormal="160" workbookViewId="0">
      <selection activeCell="B3" sqref="B3:P11"/>
    </sheetView>
  </sheetViews>
  <sheetFormatPr defaultRowHeight="16.5" x14ac:dyDescent="0.3"/>
  <cols>
    <col min="1" max="1" width="20.625" style="144" bestFit="1" customWidth="1"/>
    <col min="2" max="16" width="6.375" style="144" customWidth="1"/>
    <col min="17" max="16384" width="9" style="144"/>
  </cols>
  <sheetData>
    <row r="1" spans="1:16" x14ac:dyDescent="0.3">
      <c r="A1" s="153" t="s">
        <v>669</v>
      </c>
      <c r="B1" s="153" t="s">
        <v>1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</row>
    <row r="2" spans="1:16" x14ac:dyDescent="0.3">
      <c r="A2" s="153"/>
      <c r="B2" s="144">
        <v>1</v>
      </c>
      <c r="C2" s="144">
        <v>2</v>
      </c>
      <c r="D2" s="144">
        <v>3</v>
      </c>
      <c r="E2" s="144">
        <v>4</v>
      </c>
      <c r="F2" s="144">
        <v>5</v>
      </c>
      <c r="G2" s="144">
        <v>6</v>
      </c>
      <c r="H2" s="144">
        <v>7</v>
      </c>
      <c r="I2" s="144">
        <v>8</v>
      </c>
      <c r="J2" s="144">
        <v>9</v>
      </c>
      <c r="K2" s="144">
        <v>10</v>
      </c>
      <c r="L2" s="144">
        <v>11</v>
      </c>
      <c r="M2" s="144">
        <v>12</v>
      </c>
      <c r="N2" s="144">
        <v>13</v>
      </c>
      <c r="O2" s="144">
        <v>14</v>
      </c>
      <c r="P2" s="144">
        <v>15</v>
      </c>
    </row>
    <row r="3" spans="1:16" x14ac:dyDescent="0.3">
      <c r="A3" s="144" t="s">
        <v>670</v>
      </c>
      <c r="B3" s="146">
        <v>9.5399999999999991</v>
      </c>
      <c r="C3" s="146">
        <v>10.94</v>
      </c>
      <c r="D3" s="146">
        <v>12.34</v>
      </c>
      <c r="E3" s="146">
        <v>13.75</v>
      </c>
      <c r="F3" s="146">
        <v>15.15</v>
      </c>
      <c r="G3" s="146">
        <v>16.55</v>
      </c>
      <c r="H3" s="146">
        <v>17.95</v>
      </c>
      <c r="I3" s="146">
        <v>19.350000000000001</v>
      </c>
      <c r="J3" s="146">
        <v>20.75</v>
      </c>
      <c r="K3" s="146">
        <v>22.15</v>
      </c>
      <c r="L3" s="146">
        <v>23.56</v>
      </c>
      <c r="M3" s="146">
        <v>24.96</v>
      </c>
      <c r="N3" s="146">
        <v>26.36</v>
      </c>
      <c r="O3" s="146">
        <v>27.76</v>
      </c>
      <c r="P3" s="146">
        <v>29.16</v>
      </c>
    </row>
    <row r="4" spans="1:16" x14ac:dyDescent="0.3">
      <c r="A4" s="144" t="s">
        <v>671</v>
      </c>
      <c r="B4" s="146">
        <v>4.7699999999999996</v>
      </c>
      <c r="C4" s="146">
        <v>5.47</v>
      </c>
      <c r="D4" s="146">
        <v>6.18</v>
      </c>
      <c r="E4" s="146">
        <v>6.88</v>
      </c>
      <c r="F4" s="146">
        <v>7.59</v>
      </c>
      <c r="G4" s="146">
        <v>8.2899999999999991</v>
      </c>
      <c r="H4" s="146">
        <v>9</v>
      </c>
      <c r="I4" s="146">
        <v>9.6999999999999993</v>
      </c>
      <c r="J4" s="146">
        <v>10.4</v>
      </c>
      <c r="K4" s="146">
        <v>11.11</v>
      </c>
      <c r="L4" s="146">
        <v>11.81</v>
      </c>
      <c r="M4" s="146">
        <v>12.52</v>
      </c>
      <c r="N4" s="146">
        <v>13.22</v>
      </c>
      <c r="O4" s="146">
        <v>13.93</v>
      </c>
      <c r="P4" s="146">
        <v>14.63</v>
      </c>
    </row>
    <row r="5" spans="1:16" x14ac:dyDescent="0.3">
      <c r="A5" s="144" t="s">
        <v>672</v>
      </c>
      <c r="B5" s="146">
        <v>27.84</v>
      </c>
      <c r="C5" s="146">
        <v>31.95</v>
      </c>
      <c r="D5" s="146">
        <v>36.06</v>
      </c>
      <c r="E5" s="146">
        <v>40.17</v>
      </c>
      <c r="F5" s="146">
        <v>44.28</v>
      </c>
      <c r="G5" s="146">
        <v>48.39</v>
      </c>
      <c r="H5" s="146">
        <v>52.5</v>
      </c>
      <c r="I5" s="146">
        <v>56.6</v>
      </c>
      <c r="J5" s="146">
        <v>60.71</v>
      </c>
      <c r="K5" s="146">
        <v>64.819999999999993</v>
      </c>
      <c r="L5" s="146">
        <v>68.930000000000007</v>
      </c>
      <c r="M5" s="146">
        <v>73.040000000000006</v>
      </c>
      <c r="N5" s="146">
        <v>77.150000000000006</v>
      </c>
      <c r="O5" s="146">
        <v>81.260000000000005</v>
      </c>
      <c r="P5" s="146">
        <v>85.37</v>
      </c>
    </row>
    <row r="6" spans="1:16" x14ac:dyDescent="0.3">
      <c r="A6" s="144" t="s">
        <v>673</v>
      </c>
      <c r="B6" s="146">
        <v>4.7699999999999996</v>
      </c>
      <c r="C6" s="146">
        <v>5.47</v>
      </c>
      <c r="D6" s="146">
        <v>6.18</v>
      </c>
      <c r="E6" s="146">
        <v>6.88</v>
      </c>
      <c r="F6" s="146">
        <v>7.59</v>
      </c>
      <c r="G6" s="146">
        <v>8.2899999999999991</v>
      </c>
      <c r="H6" s="146">
        <v>9</v>
      </c>
      <c r="I6" s="146">
        <v>9.6999999999999993</v>
      </c>
      <c r="J6" s="146">
        <v>10.4</v>
      </c>
      <c r="K6" s="146">
        <v>11.11</v>
      </c>
      <c r="L6" s="146">
        <v>11.81</v>
      </c>
      <c r="M6" s="146">
        <v>12.52</v>
      </c>
      <c r="N6" s="146">
        <v>13.22</v>
      </c>
      <c r="O6" s="146">
        <v>13.93</v>
      </c>
      <c r="P6" s="146">
        <v>14.63</v>
      </c>
    </row>
    <row r="7" spans="1:16" x14ac:dyDescent="0.3">
      <c r="A7" s="144" t="s">
        <v>674</v>
      </c>
      <c r="B7" s="146">
        <v>4.7699999999999996</v>
      </c>
      <c r="C7" s="146">
        <v>5.47</v>
      </c>
      <c r="D7" s="146">
        <v>6.18</v>
      </c>
      <c r="E7" s="146">
        <v>6.88</v>
      </c>
      <c r="F7" s="146">
        <v>7.59</v>
      </c>
      <c r="G7" s="146">
        <v>8.2899999999999991</v>
      </c>
      <c r="H7" s="146">
        <v>9</v>
      </c>
      <c r="I7" s="146">
        <v>9.6999999999999993</v>
      </c>
      <c r="J7" s="146">
        <v>10.4</v>
      </c>
      <c r="K7" s="146">
        <v>11.11</v>
      </c>
      <c r="L7" s="146">
        <v>11.81</v>
      </c>
      <c r="M7" s="146">
        <v>12.52</v>
      </c>
      <c r="N7" s="146">
        <v>13.22</v>
      </c>
      <c r="O7" s="146">
        <v>13.93</v>
      </c>
      <c r="P7" s="146">
        <v>14.63</v>
      </c>
    </row>
    <row r="8" spans="1:16" x14ac:dyDescent="0.3">
      <c r="A8" s="144" t="s">
        <v>675</v>
      </c>
      <c r="B8" s="146">
        <v>1.98</v>
      </c>
      <c r="C8" s="146">
        <v>2.2799999999999998</v>
      </c>
      <c r="D8" s="146">
        <v>2.57</v>
      </c>
      <c r="E8" s="146">
        <v>2.86</v>
      </c>
      <c r="F8" s="146">
        <v>3.16</v>
      </c>
      <c r="G8" s="146">
        <v>3.45</v>
      </c>
      <c r="H8" s="146">
        <v>3.75</v>
      </c>
      <c r="I8" s="146">
        <v>4.04</v>
      </c>
      <c r="J8" s="146">
        <v>4.33</v>
      </c>
      <c r="K8" s="146">
        <v>4.63</v>
      </c>
      <c r="L8" s="146">
        <v>4.92</v>
      </c>
      <c r="M8" s="146">
        <v>5.21</v>
      </c>
      <c r="N8" s="146">
        <v>5.51</v>
      </c>
      <c r="O8" s="146">
        <v>5.8</v>
      </c>
      <c r="P8" s="146">
        <v>6.09</v>
      </c>
    </row>
    <row r="9" spans="1:16" x14ac:dyDescent="0.3">
      <c r="A9" s="144" t="s">
        <v>676</v>
      </c>
      <c r="B9" s="146">
        <v>6.64</v>
      </c>
      <c r="C9" s="146">
        <v>7.62</v>
      </c>
      <c r="D9" s="146">
        <v>8.6</v>
      </c>
      <c r="E9" s="146">
        <v>9.58</v>
      </c>
      <c r="F9" s="146">
        <v>10.56</v>
      </c>
      <c r="G9" s="146">
        <v>11.54</v>
      </c>
      <c r="H9" s="146">
        <v>12.52</v>
      </c>
      <c r="I9" s="146">
        <v>13.5</v>
      </c>
      <c r="J9" s="146">
        <v>14.48</v>
      </c>
      <c r="K9" s="146">
        <v>15.46</v>
      </c>
      <c r="L9" s="146">
        <v>16.440000000000001</v>
      </c>
      <c r="M9" s="146">
        <v>17.420000000000002</v>
      </c>
      <c r="N9" s="146">
        <v>18.399999999999999</v>
      </c>
      <c r="O9" s="146">
        <v>19.38</v>
      </c>
      <c r="P9" s="146">
        <v>20.36</v>
      </c>
    </row>
    <row r="10" spans="1:16" x14ac:dyDescent="0.3">
      <c r="A10" s="144" t="s">
        <v>677</v>
      </c>
      <c r="B10" s="146">
        <v>2.2999999999999998</v>
      </c>
      <c r="C10" s="146">
        <v>2.64</v>
      </c>
      <c r="D10" s="146">
        <v>2.98</v>
      </c>
      <c r="E10" s="146">
        <v>3.32</v>
      </c>
      <c r="F10" s="146">
        <v>3.66</v>
      </c>
      <c r="G10" s="146">
        <v>4</v>
      </c>
      <c r="H10" s="146">
        <v>4.3499999999999996</v>
      </c>
      <c r="I10" s="146">
        <v>4.6900000000000004</v>
      </c>
      <c r="J10" s="146">
        <v>5.03</v>
      </c>
      <c r="K10" s="146">
        <v>5.37</v>
      </c>
      <c r="L10" s="146">
        <v>5.7</v>
      </c>
      <c r="M10" s="146">
        <v>6.05</v>
      </c>
      <c r="N10" s="146">
        <v>6.39</v>
      </c>
      <c r="O10" s="146">
        <v>6.73</v>
      </c>
      <c r="P10" s="146">
        <v>7.07</v>
      </c>
    </row>
    <row r="11" spans="1:16" x14ac:dyDescent="0.3">
      <c r="A11" s="144" t="s">
        <v>678</v>
      </c>
      <c r="B11" s="146">
        <v>4.7699999999999996</v>
      </c>
      <c r="C11" s="146">
        <v>5.47</v>
      </c>
      <c r="D11" s="146">
        <v>6.18</v>
      </c>
      <c r="E11" s="146">
        <v>6.88</v>
      </c>
      <c r="F11" s="146">
        <v>7.59</v>
      </c>
      <c r="G11" s="146">
        <v>8.2899999999999991</v>
      </c>
      <c r="H11" s="146">
        <v>9</v>
      </c>
      <c r="I11" s="146">
        <v>9.6999999999999993</v>
      </c>
      <c r="J11" s="146">
        <v>10.4</v>
      </c>
      <c r="K11" s="146">
        <v>11.11</v>
      </c>
      <c r="L11" s="146">
        <v>11.81</v>
      </c>
      <c r="M11" s="146">
        <v>12.52</v>
      </c>
      <c r="N11" s="146">
        <v>13.22</v>
      </c>
      <c r="O11" s="146">
        <v>13.93</v>
      </c>
      <c r="P11" s="146">
        <v>14.63</v>
      </c>
    </row>
  </sheetData>
  <mergeCells count="2">
    <mergeCell ref="A1:A2"/>
    <mergeCell ref="B1:P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zoomScaleNormal="100" workbookViewId="0">
      <pane ySplit="1" topLeftCell="A2" activePane="bottomLeft" state="frozen"/>
      <selection pane="bottomLeft" activeCell="D20" sqref="D20"/>
    </sheetView>
  </sheetViews>
  <sheetFormatPr defaultColWidth="0" defaultRowHeight="16.5" zeroHeight="1" x14ac:dyDescent="0.3"/>
  <cols>
    <col min="1" max="1" width="9" style="6" customWidth="1"/>
    <col min="2" max="2" width="5.25" style="6" bestFit="1" customWidth="1"/>
    <col min="3" max="3" width="2.875" style="20" bestFit="1" customWidth="1"/>
    <col min="4" max="4" width="26" style="41" bestFit="1" customWidth="1"/>
    <col min="5" max="7" width="3.375" style="6" bestFit="1" customWidth="1"/>
    <col min="8" max="8" width="3.25" style="45" bestFit="1" customWidth="1"/>
    <col min="9" max="9" width="26.625" style="50" customWidth="1"/>
    <col min="10" max="16384" width="3.875" hidden="1"/>
  </cols>
  <sheetData>
    <row r="1" spans="1:9" ht="17.25" thickBot="1" x14ac:dyDescent="0.35">
      <c r="A1" s="164" t="s">
        <v>307</v>
      </c>
      <c r="B1" s="151"/>
      <c r="C1" s="151"/>
      <c r="D1" s="46" t="s">
        <v>49</v>
      </c>
      <c r="E1" s="46" t="s">
        <v>50</v>
      </c>
      <c r="F1" s="46" t="s">
        <v>51</v>
      </c>
      <c r="G1" s="46" t="s">
        <v>52</v>
      </c>
      <c r="H1" s="47" t="s">
        <v>53</v>
      </c>
      <c r="I1" s="48" t="s">
        <v>306</v>
      </c>
    </row>
    <row r="2" spans="1:9" x14ac:dyDescent="0.3">
      <c r="A2" s="165" t="s">
        <v>41</v>
      </c>
      <c r="B2" s="129" t="s">
        <v>46</v>
      </c>
      <c r="C2" s="21">
        <v>1</v>
      </c>
      <c r="D2" s="40"/>
      <c r="E2" s="8">
        <v>0</v>
      </c>
      <c r="F2" s="8">
        <v>0</v>
      </c>
      <c r="G2" s="8">
        <v>0</v>
      </c>
      <c r="H2" s="44">
        <v>0</v>
      </c>
      <c r="I2" s="49"/>
    </row>
    <row r="3" spans="1:9" x14ac:dyDescent="0.3">
      <c r="A3" s="166"/>
      <c r="B3" s="6" t="s">
        <v>47</v>
      </c>
      <c r="C3" s="20">
        <v>1</v>
      </c>
      <c r="E3" s="6">
        <v>0</v>
      </c>
      <c r="F3" s="6">
        <v>0</v>
      </c>
      <c r="G3" s="6">
        <v>0</v>
      </c>
      <c r="H3" s="45">
        <v>0</v>
      </c>
    </row>
    <row r="4" spans="1:9" ht="17.25" thickBot="1" x14ac:dyDescent="0.35">
      <c r="A4" s="167"/>
      <c r="B4" s="25" t="s">
        <v>48</v>
      </c>
      <c r="C4" s="52">
        <v>1</v>
      </c>
      <c r="D4" s="38"/>
      <c r="E4" s="25">
        <v>0</v>
      </c>
      <c r="F4" s="25">
        <v>0</v>
      </c>
      <c r="G4" s="25">
        <v>0</v>
      </c>
      <c r="H4" s="42">
        <v>0</v>
      </c>
      <c r="I4" s="53"/>
    </row>
    <row r="5" spans="1:9" ht="17.25" thickBot="1" x14ac:dyDescent="0.35">
      <c r="A5" s="155" t="s">
        <v>439</v>
      </c>
      <c r="B5" s="156"/>
      <c r="C5" s="156"/>
      <c r="D5" s="121">
        <f>COUNTA(D2:D4)</f>
        <v>0</v>
      </c>
      <c r="E5" s="84">
        <f>SUM(E2:E4)</f>
        <v>0</v>
      </c>
      <c r="F5" s="84">
        <f>SUM(F2:F4)</f>
        <v>0</v>
      </c>
      <c r="G5" s="84">
        <f>SUM(G2:G4)</f>
        <v>0</v>
      </c>
      <c r="H5" s="47">
        <f>SUM(H2:H4)</f>
        <v>0</v>
      </c>
      <c r="I5" s="56"/>
    </row>
    <row r="6" spans="1:9" x14ac:dyDescent="0.3">
      <c r="A6" s="160" t="s">
        <v>42</v>
      </c>
      <c r="B6" s="9" t="s">
        <v>46</v>
      </c>
      <c r="C6" s="19">
        <v>1</v>
      </c>
      <c r="D6" s="39"/>
      <c r="E6" s="9">
        <v>0</v>
      </c>
      <c r="F6" s="9">
        <v>0</v>
      </c>
      <c r="G6" s="9">
        <v>0</v>
      </c>
      <c r="H6" s="43">
        <v>0</v>
      </c>
      <c r="I6" s="49"/>
    </row>
    <row r="7" spans="1:9" x14ac:dyDescent="0.3">
      <c r="A7" s="161"/>
      <c r="B7" s="6" t="s">
        <v>47</v>
      </c>
      <c r="C7" s="20">
        <v>1</v>
      </c>
      <c r="E7" s="6">
        <v>0</v>
      </c>
      <c r="F7" s="6">
        <v>0</v>
      </c>
      <c r="G7" s="6">
        <v>0</v>
      </c>
      <c r="H7" s="45">
        <v>0</v>
      </c>
    </row>
    <row r="8" spans="1:9" ht="17.25" thickBot="1" x14ac:dyDescent="0.35">
      <c r="A8" s="161"/>
      <c r="B8" s="131" t="s">
        <v>48</v>
      </c>
      <c r="C8" s="20">
        <v>1</v>
      </c>
      <c r="E8" s="6">
        <v>0</v>
      </c>
      <c r="F8" s="6">
        <v>0</v>
      </c>
      <c r="G8" s="6">
        <v>0</v>
      </c>
      <c r="H8" s="45">
        <v>0</v>
      </c>
    </row>
    <row r="9" spans="1:9" ht="17.25" thickBot="1" x14ac:dyDescent="0.35">
      <c r="A9" s="155" t="s">
        <v>439</v>
      </c>
      <c r="B9" s="156"/>
      <c r="C9" s="156"/>
      <c r="D9" s="121">
        <f>COUNTA(D6:D8)</f>
        <v>0</v>
      </c>
      <c r="E9" s="47">
        <f>SUM(E6:E8)</f>
        <v>0</v>
      </c>
      <c r="F9" s="47">
        <f>SUM(F6:F8)</f>
        <v>0</v>
      </c>
      <c r="G9" s="47">
        <f>SUM(G6:G8)</f>
        <v>0</v>
      </c>
      <c r="H9" s="47">
        <f>SUM(H6:H8)</f>
        <v>0</v>
      </c>
      <c r="I9" s="56"/>
    </row>
    <row r="10" spans="1:9" x14ac:dyDescent="0.3">
      <c r="A10" s="168" t="s">
        <v>43</v>
      </c>
      <c r="B10" s="54" t="s">
        <v>46</v>
      </c>
      <c r="C10" s="21">
        <v>1</v>
      </c>
      <c r="D10" s="40"/>
      <c r="E10" s="8">
        <v>0</v>
      </c>
      <c r="F10" s="8">
        <v>0</v>
      </c>
      <c r="G10" s="8">
        <v>0</v>
      </c>
      <c r="H10" s="44">
        <v>0</v>
      </c>
      <c r="I10" s="55"/>
    </row>
    <row r="11" spans="1:9" x14ac:dyDescent="0.3">
      <c r="A11" s="169"/>
      <c r="B11" s="17" t="s">
        <v>47</v>
      </c>
      <c r="C11" s="20">
        <v>1</v>
      </c>
      <c r="E11" s="6">
        <v>0</v>
      </c>
      <c r="F11" s="6">
        <v>0</v>
      </c>
      <c r="G11" s="6">
        <v>0</v>
      </c>
      <c r="H11" s="45">
        <v>0</v>
      </c>
    </row>
    <row r="12" spans="1:9" ht="17.25" thickBot="1" x14ac:dyDescent="0.35">
      <c r="A12" s="169"/>
      <c r="B12" s="131" t="s">
        <v>48</v>
      </c>
      <c r="C12" s="20">
        <v>1</v>
      </c>
      <c r="E12" s="6">
        <v>0</v>
      </c>
      <c r="F12" s="6">
        <v>0</v>
      </c>
      <c r="G12" s="6">
        <v>0</v>
      </c>
      <c r="H12" s="45">
        <v>0</v>
      </c>
    </row>
    <row r="13" spans="1:9" ht="17.25" thickBot="1" x14ac:dyDescent="0.35">
      <c r="A13" s="155" t="s">
        <v>439</v>
      </c>
      <c r="B13" s="156"/>
      <c r="C13" s="156"/>
      <c r="D13" s="121">
        <f>COUNTA(D10:D12)</f>
        <v>0</v>
      </c>
      <c r="E13" s="46">
        <f>SUM(E10:E12)</f>
        <v>0</v>
      </c>
      <c r="F13" s="46">
        <f>SUM(F10:F12)</f>
        <v>0</v>
      </c>
      <c r="G13" s="46">
        <f>SUM(G10:G12)</f>
        <v>0</v>
      </c>
      <c r="H13" s="46">
        <f>SUM(H10:H12)</f>
        <v>0</v>
      </c>
      <c r="I13" s="56"/>
    </row>
    <row r="14" spans="1:9" x14ac:dyDescent="0.3">
      <c r="A14" s="160" t="s">
        <v>44</v>
      </c>
      <c r="B14" s="9" t="s">
        <v>46</v>
      </c>
      <c r="C14" s="19">
        <v>1</v>
      </c>
      <c r="D14" s="39"/>
      <c r="E14" s="9">
        <v>0</v>
      </c>
      <c r="F14" s="9">
        <v>0</v>
      </c>
      <c r="G14" s="9">
        <v>0</v>
      </c>
      <c r="H14" s="43">
        <v>0</v>
      </c>
      <c r="I14" s="49"/>
    </row>
    <row r="15" spans="1:9" x14ac:dyDescent="0.3">
      <c r="A15" s="161"/>
      <c r="B15" s="6" t="s">
        <v>47</v>
      </c>
      <c r="C15" s="20">
        <v>1</v>
      </c>
      <c r="E15" s="6">
        <v>0</v>
      </c>
      <c r="F15" s="6">
        <v>0</v>
      </c>
      <c r="G15" s="6">
        <v>0</v>
      </c>
      <c r="H15" s="45">
        <v>0</v>
      </c>
    </row>
    <row r="16" spans="1:9" ht="17.25" thickBot="1" x14ac:dyDescent="0.35">
      <c r="A16" s="161"/>
      <c r="B16" s="25" t="s">
        <v>48</v>
      </c>
      <c r="C16" s="52">
        <v>1</v>
      </c>
      <c r="D16" s="38"/>
      <c r="E16" s="25">
        <v>0</v>
      </c>
      <c r="F16" s="25">
        <v>0</v>
      </c>
      <c r="G16" s="25">
        <v>0</v>
      </c>
      <c r="H16" s="42">
        <v>0</v>
      </c>
      <c r="I16" s="53"/>
    </row>
    <row r="17" spans="1:9" ht="17.25" thickBot="1" x14ac:dyDescent="0.35">
      <c r="A17" s="155" t="s">
        <v>439</v>
      </c>
      <c r="B17" s="156"/>
      <c r="C17" s="156"/>
      <c r="D17" s="121">
        <f>COUNTA(D14:D16)</f>
        <v>0</v>
      </c>
      <c r="E17" s="46">
        <f>SUM(E14:E16)</f>
        <v>0</v>
      </c>
      <c r="F17" s="46">
        <f t="shared" ref="F17" si="0">SUM(F14:F16)</f>
        <v>0</v>
      </c>
      <c r="G17" s="46">
        <f t="shared" ref="G17" si="1">SUM(G14:G16)</f>
        <v>0</v>
      </c>
      <c r="H17" s="47">
        <f t="shared" ref="H17" si="2">SUM(H14:H16)</f>
        <v>0</v>
      </c>
      <c r="I17" s="56"/>
    </row>
    <row r="18" spans="1:9" s="14" customFormat="1" x14ac:dyDescent="0.3">
      <c r="A18" s="162" t="s">
        <v>45</v>
      </c>
      <c r="B18" s="130" t="s">
        <v>46</v>
      </c>
      <c r="C18" s="19">
        <v>1</v>
      </c>
      <c r="D18" s="39"/>
      <c r="E18" s="9">
        <v>0</v>
      </c>
      <c r="F18" s="9">
        <v>0</v>
      </c>
      <c r="G18" s="9">
        <v>0</v>
      </c>
      <c r="H18" s="43">
        <v>0</v>
      </c>
      <c r="I18" s="49"/>
    </row>
    <row r="19" spans="1:9" s="15" customFormat="1" x14ac:dyDescent="0.3">
      <c r="A19" s="163"/>
      <c r="B19" s="17" t="s">
        <v>47</v>
      </c>
      <c r="C19" s="20">
        <v>1</v>
      </c>
      <c r="D19" s="41"/>
      <c r="E19" s="6">
        <v>0</v>
      </c>
      <c r="F19" s="6">
        <v>0</v>
      </c>
      <c r="G19" s="6">
        <v>0</v>
      </c>
      <c r="H19" s="45">
        <v>0</v>
      </c>
      <c r="I19" s="50"/>
    </row>
    <row r="20" spans="1:9" s="15" customFormat="1" ht="17.25" thickBot="1" x14ac:dyDescent="0.35">
      <c r="A20" s="163"/>
      <c r="B20" s="51" t="s">
        <v>48</v>
      </c>
      <c r="C20" s="52">
        <v>1</v>
      </c>
      <c r="D20" s="38"/>
      <c r="E20" s="25">
        <v>0</v>
      </c>
      <c r="F20" s="25">
        <v>0</v>
      </c>
      <c r="G20" s="25">
        <v>0</v>
      </c>
      <c r="H20" s="42">
        <v>0</v>
      </c>
      <c r="I20" s="53"/>
    </row>
    <row r="21" spans="1:9" s="16" customFormat="1" ht="17.25" thickBot="1" x14ac:dyDescent="0.35">
      <c r="A21" s="155" t="s">
        <v>439</v>
      </c>
      <c r="B21" s="156"/>
      <c r="C21" s="156"/>
      <c r="D21" s="121">
        <f>COUNTA(D18:D20)</f>
        <v>0</v>
      </c>
      <c r="E21" s="46">
        <f>SUM(E18:E20)</f>
        <v>0</v>
      </c>
      <c r="F21" s="46">
        <f>SUM(F18:F20)</f>
        <v>0</v>
      </c>
      <c r="G21" s="46">
        <f>SUM(G18:G20)</f>
        <v>0</v>
      </c>
      <c r="H21" s="47">
        <f t="shared" ref="H21" si="3">SUM(H18:H20)</f>
        <v>0</v>
      </c>
      <c r="I21" s="56"/>
    </row>
    <row r="22" spans="1:9" ht="17.25" thickBot="1" x14ac:dyDescent="0.35">
      <c r="A22" s="157" t="s">
        <v>308</v>
      </c>
      <c r="B22" s="158"/>
      <c r="C22" s="158"/>
      <c r="D22" s="159"/>
      <c r="E22" s="46">
        <f>SUM(E21,E17,E13,E9,E5)</f>
        <v>0</v>
      </c>
      <c r="F22" s="46">
        <f>SUM(F21,F17,F13,F9,F5)</f>
        <v>0</v>
      </c>
      <c r="G22" s="46">
        <f>SUM(G21,G17,G13,G9,G5)</f>
        <v>0</v>
      </c>
      <c r="H22" s="46">
        <f>SUM(H21,H17,H13,H9,H5)</f>
        <v>0</v>
      </c>
      <c r="I22" s="56"/>
    </row>
    <row r="23" spans="1:9" hidden="1" x14ac:dyDescent="0.3">
      <c r="A23" s="8"/>
      <c r="B23" s="8"/>
      <c r="C23" s="21"/>
      <c r="D23" s="40"/>
      <c r="E23" s="8"/>
      <c r="F23" s="8"/>
      <c r="G23" s="8"/>
      <c r="H23" s="44"/>
      <c r="I23" s="55"/>
    </row>
    <row r="24" spans="1:9" x14ac:dyDescent="0.3"/>
    <row r="25" spans="1:9" x14ac:dyDescent="0.3"/>
    <row r="26" spans="1:9" x14ac:dyDescent="0.3"/>
    <row r="27" spans="1:9" x14ac:dyDescent="0.3"/>
    <row r="28" spans="1:9" x14ac:dyDescent="0.3"/>
    <row r="30" spans="1:9" x14ac:dyDescent="0.3"/>
    <row r="31" spans="1:9" x14ac:dyDescent="0.3"/>
    <row r="32" spans="1:9" x14ac:dyDescent="0.3"/>
    <row r="33" x14ac:dyDescent="0.3"/>
    <row r="34" x14ac:dyDescent="0.3"/>
  </sheetData>
  <mergeCells count="12">
    <mergeCell ref="A1:C1"/>
    <mergeCell ref="A2:A4"/>
    <mergeCell ref="A6:A8"/>
    <mergeCell ref="A10:A12"/>
    <mergeCell ref="A5:C5"/>
    <mergeCell ref="A9:C9"/>
    <mergeCell ref="A13:C13"/>
    <mergeCell ref="A22:D22"/>
    <mergeCell ref="A14:A16"/>
    <mergeCell ref="A18:A20"/>
    <mergeCell ref="A17:C17"/>
    <mergeCell ref="A21:C2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16"/>
  <sheetViews>
    <sheetView zoomScale="145" zoomScaleNormal="145" workbookViewId="0">
      <selection activeCell="E16" sqref="E16"/>
    </sheetView>
  </sheetViews>
  <sheetFormatPr defaultColWidth="0" defaultRowHeight="16.5" zeroHeight="1" x14ac:dyDescent="0.3"/>
  <cols>
    <col min="1" max="1" width="9" style="85" customWidth="1"/>
    <col min="2" max="2" width="5.25" style="85" bestFit="1" customWidth="1"/>
    <col min="3" max="5" width="5.625" style="85" customWidth="1"/>
    <col min="6" max="6" width="4.625" style="85" customWidth="1"/>
    <col min="7" max="7" width="8.375" style="128" bestFit="1" customWidth="1"/>
    <col min="8" max="9" width="9" style="128" customWidth="1"/>
    <col min="10" max="16383" width="9" hidden="1"/>
    <col min="16384" max="16384" width="3.25" hidden="1"/>
  </cols>
  <sheetData>
    <row r="1" spans="1:9" ht="17.25" thickBot="1" x14ac:dyDescent="0.35">
      <c r="A1" s="88" t="s">
        <v>59</v>
      </c>
      <c r="B1" s="117" t="s">
        <v>435</v>
      </c>
      <c r="C1" s="118" t="s">
        <v>436</v>
      </c>
      <c r="D1" s="87" t="s">
        <v>437</v>
      </c>
      <c r="E1" s="87" t="s">
        <v>52</v>
      </c>
      <c r="F1" s="117" t="s">
        <v>438</v>
      </c>
      <c r="G1" s="171" t="s">
        <v>487</v>
      </c>
      <c r="H1" s="153"/>
      <c r="I1" s="153"/>
    </row>
    <row r="2" spans="1:9" x14ac:dyDescent="0.3">
      <c r="A2" s="147" t="s">
        <v>41</v>
      </c>
      <c r="B2" s="83" t="s">
        <v>46</v>
      </c>
      <c r="C2" s="119">
        <v>10</v>
      </c>
      <c r="D2" s="82">
        <v>4</v>
      </c>
      <c r="E2" s="82">
        <v>2</v>
      </c>
      <c r="F2" s="83">
        <v>8</v>
      </c>
      <c r="G2" s="132" t="s">
        <v>488</v>
      </c>
      <c r="H2" s="134"/>
      <c r="I2" s="135"/>
    </row>
    <row r="3" spans="1:9" x14ac:dyDescent="0.3">
      <c r="A3" s="166"/>
      <c r="B3" s="10" t="s">
        <v>47</v>
      </c>
      <c r="C3" s="17">
        <v>3</v>
      </c>
      <c r="D3" s="89">
        <v>2</v>
      </c>
      <c r="E3" s="89">
        <v>3</v>
      </c>
      <c r="F3" s="10">
        <v>3</v>
      </c>
      <c r="G3" s="132"/>
      <c r="H3" s="135"/>
      <c r="I3" s="135"/>
    </row>
    <row r="4" spans="1:9" ht="17.25" thickBot="1" x14ac:dyDescent="0.35">
      <c r="A4" s="170"/>
      <c r="B4" s="13" t="s">
        <v>48</v>
      </c>
      <c r="C4" s="120">
        <v>4</v>
      </c>
      <c r="D4" s="12">
        <v>3</v>
      </c>
      <c r="E4" s="12">
        <v>7</v>
      </c>
      <c r="F4" s="13">
        <v>5</v>
      </c>
    </row>
    <row r="5" spans="1:9" x14ac:dyDescent="0.3">
      <c r="A5" s="147" t="s">
        <v>42</v>
      </c>
      <c r="B5" s="83" t="s">
        <v>46</v>
      </c>
      <c r="C5" s="119">
        <v>2</v>
      </c>
      <c r="D5" s="82">
        <v>3</v>
      </c>
      <c r="E5" s="82">
        <v>3</v>
      </c>
      <c r="F5" s="83">
        <v>4</v>
      </c>
    </row>
    <row r="6" spans="1:9" x14ac:dyDescent="0.3">
      <c r="A6" s="166"/>
      <c r="B6" s="10" t="s">
        <v>47</v>
      </c>
      <c r="C6" s="17">
        <v>9</v>
      </c>
      <c r="D6" s="89">
        <v>3</v>
      </c>
      <c r="E6" s="89">
        <v>6</v>
      </c>
      <c r="F6" s="10">
        <v>3</v>
      </c>
    </row>
    <row r="7" spans="1:9" ht="17.25" thickBot="1" x14ac:dyDescent="0.35">
      <c r="A7" s="170"/>
      <c r="B7" s="13" t="s">
        <v>48</v>
      </c>
      <c r="C7" s="120">
        <v>8</v>
      </c>
      <c r="D7" s="12">
        <v>5</v>
      </c>
      <c r="E7" s="12">
        <v>6</v>
      </c>
      <c r="F7" s="13">
        <v>1</v>
      </c>
    </row>
    <row r="8" spans="1:9" x14ac:dyDescent="0.3">
      <c r="A8" s="147" t="s">
        <v>43</v>
      </c>
      <c r="B8" s="83" t="s">
        <v>46</v>
      </c>
      <c r="C8" s="119">
        <v>10</v>
      </c>
      <c r="D8" s="82">
        <v>8</v>
      </c>
      <c r="E8" s="82">
        <v>3</v>
      </c>
      <c r="F8" s="83">
        <v>4</v>
      </c>
    </row>
    <row r="9" spans="1:9" x14ac:dyDescent="0.3">
      <c r="A9" s="166"/>
      <c r="B9" s="10" t="s">
        <v>47</v>
      </c>
      <c r="C9" s="17">
        <v>8</v>
      </c>
      <c r="D9" s="89">
        <v>5</v>
      </c>
      <c r="E9" s="89">
        <v>10</v>
      </c>
      <c r="F9" s="10">
        <v>4</v>
      </c>
    </row>
    <row r="10" spans="1:9" ht="17.25" thickBot="1" x14ac:dyDescent="0.35">
      <c r="A10" s="170"/>
      <c r="B10" s="13" t="s">
        <v>48</v>
      </c>
      <c r="C10" s="120">
        <v>9</v>
      </c>
      <c r="D10" s="12">
        <v>2</v>
      </c>
      <c r="E10" s="12">
        <v>5</v>
      </c>
      <c r="F10" s="13">
        <v>8</v>
      </c>
    </row>
    <row r="11" spans="1:9" x14ac:dyDescent="0.3">
      <c r="A11" s="147" t="s">
        <v>44</v>
      </c>
      <c r="B11" s="83" t="s">
        <v>46</v>
      </c>
      <c r="C11" s="119">
        <v>4</v>
      </c>
      <c r="D11" s="82">
        <v>4</v>
      </c>
      <c r="E11" s="82">
        <v>1</v>
      </c>
      <c r="F11" s="83">
        <v>5</v>
      </c>
    </row>
    <row r="12" spans="1:9" x14ac:dyDescent="0.3">
      <c r="A12" s="166"/>
      <c r="B12" s="10" t="s">
        <v>47</v>
      </c>
      <c r="C12" s="17">
        <v>6</v>
      </c>
      <c r="D12" s="89">
        <v>1</v>
      </c>
      <c r="E12" s="89">
        <v>5</v>
      </c>
      <c r="F12" s="10">
        <v>6</v>
      </c>
    </row>
    <row r="13" spans="1:9" ht="17.25" thickBot="1" x14ac:dyDescent="0.35">
      <c r="A13" s="170"/>
      <c r="B13" s="13" t="s">
        <v>48</v>
      </c>
      <c r="C13" s="120">
        <v>4</v>
      </c>
      <c r="D13" s="12">
        <v>1</v>
      </c>
      <c r="E13" s="12">
        <v>2</v>
      </c>
      <c r="F13" s="13">
        <v>3</v>
      </c>
    </row>
    <row r="14" spans="1:9" x14ac:dyDescent="0.3">
      <c r="A14" s="147" t="s">
        <v>228</v>
      </c>
      <c r="B14" s="83" t="s">
        <v>46</v>
      </c>
      <c r="C14" s="119">
        <v>3</v>
      </c>
      <c r="D14" s="82">
        <v>2</v>
      </c>
      <c r="E14" s="82">
        <v>4</v>
      </c>
      <c r="F14" s="83">
        <v>2</v>
      </c>
    </row>
    <row r="15" spans="1:9" x14ac:dyDescent="0.3">
      <c r="A15" s="166"/>
      <c r="B15" s="10" t="s">
        <v>47</v>
      </c>
      <c r="C15" s="17">
        <v>3</v>
      </c>
      <c r="D15" s="89">
        <v>0</v>
      </c>
      <c r="E15" s="89">
        <v>6</v>
      </c>
      <c r="F15" s="10">
        <v>1</v>
      </c>
    </row>
    <row r="16" spans="1:9" ht="17.25" thickBot="1" x14ac:dyDescent="0.35">
      <c r="A16" s="170"/>
      <c r="B16" s="13" t="s">
        <v>48</v>
      </c>
      <c r="C16" s="120">
        <v>4</v>
      </c>
      <c r="D16" s="12">
        <v>0</v>
      </c>
      <c r="E16" s="12">
        <v>2</v>
      </c>
      <c r="F16" s="13">
        <v>4</v>
      </c>
    </row>
  </sheetData>
  <mergeCells count="6">
    <mergeCell ref="A14:A16"/>
    <mergeCell ref="G1:I1"/>
    <mergeCell ref="A2:A4"/>
    <mergeCell ref="A5:A7"/>
    <mergeCell ref="A8:A10"/>
    <mergeCell ref="A11:A13"/>
  </mergeCells>
  <phoneticPr fontId="2" type="noConversion"/>
  <conditionalFormatting sqref="C2:F16">
    <cfRule type="cellIs" dxfId="8" priority="1" operator="equal">
      <formula>1</formula>
    </cfRule>
    <cfRule type="cellIs" dxfId="7" priority="2" operator="greaterThanOrEqual">
      <formula>2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F63E-641F-4006-9AB4-D0972E17CE33}">
  <dimension ref="A1:G24"/>
  <sheetViews>
    <sheetView zoomScale="160" zoomScaleNormal="160" workbookViewId="0">
      <selection activeCell="G7" sqref="G7"/>
    </sheetView>
  </sheetViews>
  <sheetFormatPr defaultColWidth="0" defaultRowHeight="16.5" x14ac:dyDescent="0.3"/>
  <cols>
    <col min="1" max="1" width="2.875" style="136" bestFit="1" customWidth="1"/>
    <col min="2" max="6" width="9" customWidth="1"/>
    <col min="7" max="7" width="20.25" customWidth="1"/>
    <col min="8" max="16384" width="9" hidden="1"/>
  </cols>
  <sheetData>
    <row r="1" spans="1:7" x14ac:dyDescent="0.3">
      <c r="A1" s="172" t="s">
        <v>489</v>
      </c>
      <c r="B1" s="172"/>
      <c r="C1" s="172"/>
      <c r="D1" s="172"/>
      <c r="E1" s="172"/>
      <c r="F1" s="172"/>
      <c r="G1" s="172"/>
    </row>
    <row r="2" spans="1:7" x14ac:dyDescent="0.3">
      <c r="A2" s="136" t="s">
        <v>493</v>
      </c>
      <c r="B2" t="s">
        <v>107</v>
      </c>
      <c r="C2" t="s">
        <v>497</v>
      </c>
      <c r="D2" t="s">
        <v>497</v>
      </c>
      <c r="E2" t="s">
        <v>440</v>
      </c>
      <c r="F2" t="s">
        <v>491</v>
      </c>
      <c r="G2" t="s">
        <v>495</v>
      </c>
    </row>
    <row r="3" spans="1:7" x14ac:dyDescent="0.3">
      <c r="A3" s="136" t="s">
        <v>494</v>
      </c>
      <c r="B3" t="s">
        <v>124</v>
      </c>
      <c r="C3" t="s">
        <v>497</v>
      </c>
      <c r="D3" t="s">
        <v>497</v>
      </c>
      <c r="E3" t="s">
        <v>440</v>
      </c>
      <c r="F3" t="s">
        <v>491</v>
      </c>
      <c r="G3" t="s">
        <v>496</v>
      </c>
    </row>
    <row r="4" spans="1:7" x14ac:dyDescent="0.3">
      <c r="A4" s="172" t="s">
        <v>498</v>
      </c>
      <c r="B4" s="172"/>
      <c r="C4" s="172"/>
      <c r="D4" s="172"/>
      <c r="E4" s="172"/>
      <c r="F4" s="172"/>
      <c r="G4" s="172"/>
    </row>
    <row r="6" spans="1:7" x14ac:dyDescent="0.3">
      <c r="A6" s="172" t="s">
        <v>499</v>
      </c>
      <c r="B6" s="172"/>
      <c r="C6" s="172"/>
      <c r="D6" s="172"/>
      <c r="E6" s="172"/>
      <c r="F6" s="172"/>
      <c r="G6" s="172"/>
    </row>
    <row r="8" spans="1:7" x14ac:dyDescent="0.3">
      <c r="A8" s="172" t="s">
        <v>500</v>
      </c>
      <c r="B8" s="172"/>
      <c r="C8" s="172"/>
      <c r="D8" s="172"/>
      <c r="E8" s="172"/>
      <c r="F8" s="172"/>
      <c r="G8" s="172"/>
    </row>
    <row r="10" spans="1:7" x14ac:dyDescent="0.3">
      <c r="A10" s="172" t="s">
        <v>501</v>
      </c>
      <c r="B10" s="172"/>
      <c r="C10" s="172"/>
      <c r="D10" s="172"/>
      <c r="E10" s="172"/>
      <c r="F10" s="172"/>
      <c r="G10" s="172"/>
    </row>
    <row r="12" spans="1:7" x14ac:dyDescent="0.3">
      <c r="A12" s="172" t="s">
        <v>502</v>
      </c>
      <c r="B12" s="172"/>
      <c r="C12" s="172"/>
      <c r="D12" s="172"/>
      <c r="E12" s="172"/>
      <c r="F12" s="172"/>
      <c r="G12" s="172"/>
    </row>
    <row r="13" spans="1:7" x14ac:dyDescent="0.3">
      <c r="B13" t="s">
        <v>492</v>
      </c>
      <c r="C13" t="s">
        <v>491</v>
      </c>
      <c r="D13" t="s">
        <v>490</v>
      </c>
      <c r="E13" t="s">
        <v>503</v>
      </c>
      <c r="F13" t="s">
        <v>211</v>
      </c>
    </row>
    <row r="14" spans="1:7" x14ac:dyDescent="0.3">
      <c r="A14" s="172" t="s">
        <v>504</v>
      </c>
      <c r="B14" s="172"/>
      <c r="C14" s="172"/>
      <c r="D14" s="172"/>
      <c r="E14" s="172"/>
      <c r="F14" s="172"/>
      <c r="G14" s="172"/>
    </row>
    <row r="16" spans="1:7" x14ac:dyDescent="0.3">
      <c r="A16" s="172" t="s">
        <v>505</v>
      </c>
      <c r="B16" s="172"/>
      <c r="C16" s="172"/>
      <c r="D16" s="172"/>
      <c r="E16" s="172"/>
      <c r="F16" s="172"/>
      <c r="G16" s="172"/>
    </row>
    <row r="17" spans="1:7" x14ac:dyDescent="0.3">
      <c r="A17" s="136" t="s">
        <v>493</v>
      </c>
    </row>
    <row r="18" spans="1:7" x14ac:dyDescent="0.3">
      <c r="A18" s="136" t="s">
        <v>494</v>
      </c>
    </row>
    <row r="19" spans="1:7" x14ac:dyDescent="0.3">
      <c r="A19" s="136" t="s">
        <v>506</v>
      </c>
    </row>
    <row r="20" spans="1:7" x14ac:dyDescent="0.3">
      <c r="A20" s="172" t="s">
        <v>510</v>
      </c>
      <c r="B20" s="172"/>
      <c r="C20" s="172"/>
      <c r="D20" s="172"/>
      <c r="E20" s="172"/>
      <c r="F20" s="172"/>
      <c r="G20" s="172"/>
    </row>
    <row r="21" spans="1:7" x14ac:dyDescent="0.3">
      <c r="A21" s="136" t="s">
        <v>503</v>
      </c>
    </row>
    <row r="22" spans="1:7" x14ac:dyDescent="0.3">
      <c r="A22" s="136" t="s">
        <v>507</v>
      </c>
    </row>
    <row r="23" spans="1:7" x14ac:dyDescent="0.3">
      <c r="A23" s="136" t="s">
        <v>508</v>
      </c>
    </row>
    <row r="24" spans="1:7" x14ac:dyDescent="0.3">
      <c r="A24" s="136" t="s">
        <v>509</v>
      </c>
    </row>
  </sheetData>
  <mergeCells count="9">
    <mergeCell ref="A12:G12"/>
    <mergeCell ref="A14:G14"/>
    <mergeCell ref="A16:G16"/>
    <mergeCell ref="A20:G20"/>
    <mergeCell ref="A1:G1"/>
    <mergeCell ref="A4:G4"/>
    <mergeCell ref="A6:G6"/>
    <mergeCell ref="A8:G8"/>
    <mergeCell ref="A10:G10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F146-6401-47AC-AADB-B6200CA2BF36}">
  <dimension ref="A1:M151"/>
  <sheetViews>
    <sheetView zoomScale="190" zoomScaleNormal="190" workbookViewId="0">
      <pane ySplit="1" topLeftCell="A73" activePane="bottomLeft" state="frozen"/>
      <selection pane="bottomLeft" activeCell="E85" sqref="E85"/>
    </sheetView>
  </sheetViews>
  <sheetFormatPr defaultColWidth="9" defaultRowHeight="16.5" x14ac:dyDescent="0.3"/>
  <cols>
    <col min="1" max="1" width="4" style="142" bestFit="1" customWidth="1"/>
    <col min="2" max="2" width="5.25" style="138" bestFit="1" customWidth="1"/>
    <col min="3" max="4" width="16.125" style="133" customWidth="1"/>
    <col min="5" max="5" width="25.625" style="133" customWidth="1"/>
    <col min="6" max="6" width="5.25" style="139" bestFit="1" customWidth="1"/>
    <col min="7" max="7" width="5.25" style="140" bestFit="1" customWidth="1"/>
    <col min="8" max="10" width="3.375" style="143" customWidth="1"/>
    <col min="11" max="12" width="6.25" style="143" bestFit="1" customWidth="1"/>
    <col min="13" max="13" width="5.25" style="133" bestFit="1" customWidth="1"/>
  </cols>
  <sheetData>
    <row r="1" spans="1:13" x14ac:dyDescent="0.3">
      <c r="A1" s="137" t="s">
        <v>511</v>
      </c>
      <c r="B1" s="133" t="s">
        <v>512</v>
      </c>
      <c r="C1" s="153" t="s">
        <v>513</v>
      </c>
      <c r="D1" s="153"/>
      <c r="E1" s="133" t="s">
        <v>58</v>
      </c>
      <c r="F1" s="133" t="s">
        <v>514</v>
      </c>
      <c r="G1" s="133" t="s">
        <v>515</v>
      </c>
      <c r="H1" s="153" t="s">
        <v>615</v>
      </c>
      <c r="I1" s="153"/>
      <c r="J1" s="153"/>
      <c r="K1" s="133" t="s">
        <v>616</v>
      </c>
      <c r="L1" s="133" t="s">
        <v>617</v>
      </c>
      <c r="M1" s="133" t="s">
        <v>516</v>
      </c>
    </row>
    <row r="2" spans="1:13" x14ac:dyDescent="0.3">
      <c r="A2" s="142">
        <v>1</v>
      </c>
      <c r="B2" s="141">
        <v>6</v>
      </c>
      <c r="C2" s="133" t="s">
        <v>517</v>
      </c>
      <c r="D2" s="133" t="s">
        <v>518</v>
      </c>
      <c r="E2" s="133" t="s">
        <v>519</v>
      </c>
      <c r="F2" s="139">
        <v>2</v>
      </c>
      <c r="G2" s="140">
        <v>90</v>
      </c>
      <c r="H2" s="143">
        <v>7</v>
      </c>
      <c r="I2" s="143">
        <v>10</v>
      </c>
      <c r="J2" s="143">
        <v>10</v>
      </c>
      <c r="K2" s="143">
        <v>3</v>
      </c>
      <c r="L2" s="143">
        <v>0</v>
      </c>
      <c r="M2" s="133">
        <v>1</v>
      </c>
    </row>
    <row r="3" spans="1:13" x14ac:dyDescent="0.3">
      <c r="A3" s="142">
        <f t="shared" ref="A3:A21" si="0">A2+1</f>
        <v>2</v>
      </c>
      <c r="B3" s="138">
        <v>6</v>
      </c>
      <c r="C3" s="133" t="s">
        <v>517</v>
      </c>
      <c r="D3" s="133" t="s">
        <v>525</v>
      </c>
      <c r="E3" s="133" t="s">
        <v>523</v>
      </c>
      <c r="F3" s="139">
        <v>2</v>
      </c>
      <c r="G3" s="140">
        <v>90</v>
      </c>
      <c r="H3" s="143">
        <v>7</v>
      </c>
      <c r="I3" s="143">
        <v>7</v>
      </c>
      <c r="J3" s="143">
        <v>7</v>
      </c>
      <c r="K3" s="143">
        <v>0</v>
      </c>
      <c r="L3" s="143">
        <v>0</v>
      </c>
      <c r="M3" s="133">
        <v>3</v>
      </c>
    </row>
    <row r="4" spans="1:13" x14ac:dyDescent="0.3">
      <c r="A4" s="142">
        <f t="shared" si="0"/>
        <v>3</v>
      </c>
      <c r="B4" s="138">
        <v>6</v>
      </c>
      <c r="C4" s="133" t="s">
        <v>526</v>
      </c>
      <c r="D4" s="133" t="s">
        <v>527</v>
      </c>
      <c r="E4" s="133" t="s">
        <v>176</v>
      </c>
      <c r="F4" s="139">
        <v>2</v>
      </c>
      <c r="G4" s="140">
        <v>90</v>
      </c>
      <c r="H4" s="143">
        <v>7</v>
      </c>
      <c r="I4" s="143">
        <v>7</v>
      </c>
      <c r="J4" s="143">
        <v>7</v>
      </c>
      <c r="K4" s="143">
        <v>1</v>
      </c>
      <c r="L4" s="143" t="s">
        <v>618</v>
      </c>
      <c r="M4" s="133">
        <v>1</v>
      </c>
    </row>
    <row r="5" spans="1:13" x14ac:dyDescent="0.3">
      <c r="A5" s="142">
        <f t="shared" si="0"/>
        <v>4</v>
      </c>
      <c r="B5" s="138">
        <v>6</v>
      </c>
      <c r="C5" s="133" t="s">
        <v>528</v>
      </c>
      <c r="D5" s="133" t="s">
        <v>529</v>
      </c>
      <c r="E5" s="133" t="s">
        <v>524</v>
      </c>
      <c r="F5" s="139">
        <v>2</v>
      </c>
      <c r="G5" s="140">
        <v>90</v>
      </c>
      <c r="H5" s="143">
        <v>7</v>
      </c>
      <c r="I5" s="143">
        <v>7</v>
      </c>
      <c r="J5" s="143">
        <v>7</v>
      </c>
      <c r="K5" s="143">
        <v>0</v>
      </c>
      <c r="L5" s="143" t="s">
        <v>618</v>
      </c>
      <c r="M5" s="133">
        <v>0</v>
      </c>
    </row>
    <row r="6" spans="1:13" x14ac:dyDescent="0.3">
      <c r="A6" s="142">
        <f t="shared" si="0"/>
        <v>5</v>
      </c>
      <c r="B6" s="138">
        <v>6</v>
      </c>
      <c r="C6" s="133" t="s">
        <v>528</v>
      </c>
      <c r="D6" s="133" t="s">
        <v>530</v>
      </c>
      <c r="E6" s="133" t="s">
        <v>531</v>
      </c>
      <c r="F6" s="139">
        <v>2</v>
      </c>
      <c r="G6" s="140">
        <v>90</v>
      </c>
      <c r="H6" s="143">
        <v>7</v>
      </c>
      <c r="I6" s="143">
        <v>8</v>
      </c>
      <c r="J6" s="143">
        <v>7</v>
      </c>
      <c r="K6" s="143">
        <v>0</v>
      </c>
      <c r="L6" s="143" t="s">
        <v>618</v>
      </c>
      <c r="M6" s="133">
        <v>0</v>
      </c>
    </row>
    <row r="7" spans="1:13" x14ac:dyDescent="0.3">
      <c r="A7" s="142">
        <f t="shared" si="0"/>
        <v>6</v>
      </c>
      <c r="B7" s="138">
        <v>6</v>
      </c>
      <c r="C7" s="133" t="s">
        <v>532</v>
      </c>
      <c r="D7" s="133" t="s">
        <v>533</v>
      </c>
      <c r="E7" s="133" t="s">
        <v>534</v>
      </c>
      <c r="F7" s="139">
        <v>2</v>
      </c>
      <c r="G7" s="140">
        <v>90</v>
      </c>
      <c r="H7" s="143">
        <v>6</v>
      </c>
      <c r="I7" s="143">
        <v>6</v>
      </c>
      <c r="J7" s="143">
        <v>6</v>
      </c>
      <c r="K7" s="143">
        <v>0</v>
      </c>
      <c r="L7" s="143" t="s">
        <v>618</v>
      </c>
      <c r="M7" s="133">
        <v>2</v>
      </c>
    </row>
    <row r="8" spans="1:13" x14ac:dyDescent="0.3">
      <c r="A8" s="142">
        <f t="shared" si="0"/>
        <v>7</v>
      </c>
      <c r="B8" s="138">
        <v>6</v>
      </c>
      <c r="C8" s="133" t="s">
        <v>536</v>
      </c>
      <c r="D8" s="133" t="s">
        <v>535</v>
      </c>
      <c r="E8" s="133" t="s">
        <v>537</v>
      </c>
      <c r="F8" s="139">
        <v>2</v>
      </c>
      <c r="G8" s="140">
        <v>60</v>
      </c>
      <c r="H8" s="143">
        <v>7</v>
      </c>
      <c r="I8" s="143">
        <v>10</v>
      </c>
      <c r="J8" s="143">
        <v>7</v>
      </c>
      <c r="K8" s="143">
        <v>0</v>
      </c>
      <c r="L8" s="143" t="s">
        <v>618</v>
      </c>
      <c r="M8" s="133">
        <v>1</v>
      </c>
    </row>
    <row r="9" spans="1:13" x14ac:dyDescent="0.3">
      <c r="A9" s="142">
        <f t="shared" si="0"/>
        <v>8</v>
      </c>
      <c r="B9" s="138">
        <v>6</v>
      </c>
      <c r="C9" s="133" t="s">
        <v>528</v>
      </c>
      <c r="D9" s="133" t="s">
        <v>538</v>
      </c>
      <c r="E9" s="133" t="s">
        <v>539</v>
      </c>
      <c r="F9" s="139">
        <v>2</v>
      </c>
      <c r="G9" s="140">
        <v>50</v>
      </c>
      <c r="H9" s="143">
        <v>7</v>
      </c>
      <c r="I9" s="143">
        <v>9</v>
      </c>
      <c r="J9" s="143">
        <v>7</v>
      </c>
      <c r="K9" s="143">
        <v>0</v>
      </c>
      <c r="L9" s="143" t="s">
        <v>618</v>
      </c>
      <c r="M9" s="133">
        <v>1</v>
      </c>
    </row>
    <row r="10" spans="1:13" x14ac:dyDescent="0.3">
      <c r="A10" s="142">
        <f t="shared" si="0"/>
        <v>9</v>
      </c>
      <c r="B10" s="138">
        <v>6</v>
      </c>
      <c r="C10" s="133" t="s">
        <v>540</v>
      </c>
      <c r="D10" s="133" t="s">
        <v>541</v>
      </c>
      <c r="E10" s="133" t="s">
        <v>542</v>
      </c>
      <c r="F10" s="139">
        <v>2</v>
      </c>
      <c r="G10" s="140">
        <v>20</v>
      </c>
      <c r="H10" s="143">
        <v>7</v>
      </c>
      <c r="I10" s="143">
        <v>7</v>
      </c>
      <c r="J10" s="143">
        <v>8</v>
      </c>
      <c r="K10" s="143">
        <v>0</v>
      </c>
      <c r="L10" s="143" t="s">
        <v>618</v>
      </c>
      <c r="M10" s="133">
        <v>1</v>
      </c>
    </row>
    <row r="11" spans="1:13" x14ac:dyDescent="0.3">
      <c r="A11" s="142">
        <f t="shared" si="0"/>
        <v>10</v>
      </c>
      <c r="B11" s="138">
        <v>6</v>
      </c>
      <c r="C11" s="133" t="s">
        <v>526</v>
      </c>
      <c r="D11" s="133" t="s">
        <v>543</v>
      </c>
      <c r="E11" s="133" t="s">
        <v>544</v>
      </c>
      <c r="F11" s="139">
        <v>2</v>
      </c>
      <c r="G11" s="140">
        <v>10</v>
      </c>
      <c r="H11" s="143">
        <v>7</v>
      </c>
      <c r="I11" s="143">
        <v>10</v>
      </c>
      <c r="J11" s="143">
        <v>8</v>
      </c>
      <c r="K11" s="143">
        <v>0</v>
      </c>
      <c r="L11" s="143" t="s">
        <v>618</v>
      </c>
      <c r="M11" s="133">
        <v>0</v>
      </c>
    </row>
    <row r="12" spans="1:13" x14ac:dyDescent="0.3">
      <c r="A12" s="142">
        <f t="shared" si="0"/>
        <v>11</v>
      </c>
      <c r="B12" s="138">
        <v>6</v>
      </c>
      <c r="C12" s="133" t="s">
        <v>540</v>
      </c>
      <c r="D12" s="133" t="s">
        <v>545</v>
      </c>
      <c r="E12" s="133" t="s">
        <v>546</v>
      </c>
      <c r="F12" s="139">
        <v>2</v>
      </c>
      <c r="G12" s="140">
        <v>1</v>
      </c>
      <c r="H12" s="143">
        <v>7</v>
      </c>
      <c r="I12" s="143">
        <v>10</v>
      </c>
      <c r="J12" s="143">
        <v>7</v>
      </c>
      <c r="K12" s="143">
        <v>0</v>
      </c>
      <c r="L12" s="143" t="s">
        <v>618</v>
      </c>
      <c r="M12" s="133">
        <v>1</v>
      </c>
    </row>
    <row r="13" spans="1:13" x14ac:dyDescent="0.3">
      <c r="A13" s="142">
        <f t="shared" si="0"/>
        <v>12</v>
      </c>
      <c r="B13" s="138">
        <v>6</v>
      </c>
      <c r="C13" s="133" t="s">
        <v>540</v>
      </c>
      <c r="D13" s="133" t="s">
        <v>541</v>
      </c>
      <c r="E13" s="133" t="s">
        <v>547</v>
      </c>
      <c r="F13" s="139">
        <v>2</v>
      </c>
      <c r="G13" s="140">
        <v>1</v>
      </c>
      <c r="H13" s="143">
        <v>7</v>
      </c>
      <c r="I13" s="143">
        <v>7</v>
      </c>
      <c r="J13" s="143">
        <v>10</v>
      </c>
      <c r="K13" s="143">
        <v>0</v>
      </c>
      <c r="L13" s="143" t="s">
        <v>618</v>
      </c>
      <c r="M13" s="133">
        <v>0</v>
      </c>
    </row>
    <row r="14" spans="1:13" x14ac:dyDescent="0.3">
      <c r="A14" s="142">
        <f t="shared" si="0"/>
        <v>13</v>
      </c>
      <c r="B14" s="138">
        <v>6</v>
      </c>
      <c r="C14" s="133" t="s">
        <v>540</v>
      </c>
      <c r="D14" s="133" t="s">
        <v>548</v>
      </c>
      <c r="E14" s="133" t="s">
        <v>549</v>
      </c>
      <c r="F14" s="139">
        <v>2</v>
      </c>
      <c r="G14" s="140">
        <v>1</v>
      </c>
      <c r="H14" s="143">
        <v>7</v>
      </c>
      <c r="I14" s="143">
        <v>7</v>
      </c>
      <c r="J14" s="143">
        <v>7</v>
      </c>
      <c r="K14" s="143">
        <v>0</v>
      </c>
      <c r="L14" s="143" t="s">
        <v>618</v>
      </c>
      <c r="M14" s="133">
        <v>0</v>
      </c>
    </row>
    <row r="15" spans="1:13" x14ac:dyDescent="0.3">
      <c r="A15" s="142">
        <f t="shared" si="0"/>
        <v>14</v>
      </c>
      <c r="B15" s="138">
        <v>6</v>
      </c>
      <c r="C15" s="133" t="s">
        <v>540</v>
      </c>
      <c r="D15" s="133" t="s">
        <v>550</v>
      </c>
      <c r="E15" s="133" t="s">
        <v>551</v>
      </c>
      <c r="F15" s="139">
        <v>1</v>
      </c>
      <c r="G15" s="140">
        <v>80</v>
      </c>
      <c r="H15" s="143">
        <v>7</v>
      </c>
      <c r="I15" s="143">
        <v>7</v>
      </c>
      <c r="J15" s="143">
        <v>0</v>
      </c>
      <c r="K15" s="143">
        <v>0</v>
      </c>
      <c r="L15" s="143" t="s">
        <v>618</v>
      </c>
      <c r="M15" s="133">
        <v>2</v>
      </c>
    </row>
    <row r="16" spans="1:13" x14ac:dyDescent="0.3">
      <c r="A16" s="142">
        <f t="shared" si="0"/>
        <v>15</v>
      </c>
      <c r="B16" s="138">
        <v>6</v>
      </c>
      <c r="C16" s="133" t="s">
        <v>540</v>
      </c>
      <c r="D16" s="133" t="s">
        <v>552</v>
      </c>
      <c r="E16" s="133" t="s">
        <v>553</v>
      </c>
      <c r="F16" s="139">
        <v>1</v>
      </c>
      <c r="G16" s="140">
        <v>80</v>
      </c>
      <c r="H16" s="143">
        <v>6</v>
      </c>
      <c r="I16" s="143">
        <v>6</v>
      </c>
      <c r="J16" s="143">
        <v>0</v>
      </c>
      <c r="K16" s="143">
        <v>0</v>
      </c>
      <c r="L16" s="143" t="s">
        <v>618</v>
      </c>
      <c r="M16" s="133">
        <v>1</v>
      </c>
    </row>
    <row r="17" spans="1:13" x14ac:dyDescent="0.3">
      <c r="A17" s="142">
        <f t="shared" si="0"/>
        <v>16</v>
      </c>
      <c r="B17" s="138">
        <v>6</v>
      </c>
      <c r="C17" s="133" t="s">
        <v>559</v>
      </c>
      <c r="D17" s="133" t="s">
        <v>602</v>
      </c>
      <c r="E17" s="133" t="s">
        <v>554</v>
      </c>
      <c r="F17" s="139">
        <v>1</v>
      </c>
      <c r="G17" s="140">
        <v>80</v>
      </c>
      <c r="H17" s="143">
        <v>7</v>
      </c>
      <c r="I17" s="143">
        <v>7</v>
      </c>
      <c r="J17" s="143">
        <v>0</v>
      </c>
      <c r="K17" s="143">
        <v>0</v>
      </c>
      <c r="L17" s="143" t="s">
        <v>618</v>
      </c>
      <c r="M17" s="133">
        <v>0</v>
      </c>
    </row>
    <row r="18" spans="1:13" x14ac:dyDescent="0.3">
      <c r="A18" s="142">
        <f t="shared" si="0"/>
        <v>17</v>
      </c>
      <c r="B18" s="138">
        <v>6</v>
      </c>
      <c r="C18" s="133" t="s">
        <v>532</v>
      </c>
      <c r="D18" s="133" t="s">
        <v>555</v>
      </c>
      <c r="E18" s="133" t="s">
        <v>556</v>
      </c>
      <c r="F18" s="139">
        <v>1</v>
      </c>
      <c r="G18" s="140">
        <v>80</v>
      </c>
      <c r="H18" s="143">
        <v>7</v>
      </c>
      <c r="I18" s="143">
        <v>7</v>
      </c>
      <c r="J18" s="143">
        <v>0</v>
      </c>
      <c r="K18" s="143">
        <v>0</v>
      </c>
      <c r="L18" s="143" t="s">
        <v>618</v>
      </c>
      <c r="M18" s="133">
        <v>5</v>
      </c>
    </row>
    <row r="19" spans="1:13" x14ac:dyDescent="0.3">
      <c r="A19" s="142">
        <f t="shared" si="0"/>
        <v>18</v>
      </c>
      <c r="B19" s="138">
        <v>6</v>
      </c>
      <c r="C19" s="133" t="s">
        <v>532</v>
      </c>
      <c r="D19" s="133" t="s">
        <v>557</v>
      </c>
      <c r="E19" s="133" t="s">
        <v>558</v>
      </c>
      <c r="F19" s="139">
        <v>1</v>
      </c>
      <c r="G19" s="140">
        <v>79</v>
      </c>
      <c r="H19" s="143">
        <v>7</v>
      </c>
      <c r="I19" s="143">
        <v>7</v>
      </c>
      <c r="J19" s="143">
        <v>0</v>
      </c>
      <c r="K19" s="143">
        <v>0</v>
      </c>
      <c r="L19" s="143" t="s">
        <v>618</v>
      </c>
      <c r="M19" s="133">
        <v>2</v>
      </c>
    </row>
    <row r="20" spans="1:13" x14ac:dyDescent="0.3">
      <c r="A20" s="142">
        <f t="shared" si="0"/>
        <v>19</v>
      </c>
      <c r="B20" s="138">
        <v>6</v>
      </c>
      <c r="C20" s="133" t="s">
        <v>559</v>
      </c>
      <c r="D20" s="133" t="s">
        <v>559</v>
      </c>
      <c r="E20" s="133" t="s">
        <v>560</v>
      </c>
      <c r="F20" s="139">
        <v>1</v>
      </c>
      <c r="G20" s="140">
        <v>70</v>
      </c>
      <c r="H20" s="143">
        <v>7</v>
      </c>
      <c r="I20" s="143">
        <v>7</v>
      </c>
      <c r="J20" s="143">
        <v>0</v>
      </c>
      <c r="K20" s="143">
        <v>0</v>
      </c>
      <c r="L20" s="143" t="s">
        <v>618</v>
      </c>
      <c r="M20" s="133">
        <v>1</v>
      </c>
    </row>
    <row r="21" spans="1:13" x14ac:dyDescent="0.3">
      <c r="A21" s="142">
        <f t="shared" si="0"/>
        <v>20</v>
      </c>
      <c r="B21" s="138">
        <v>6</v>
      </c>
      <c r="C21" s="133" t="s">
        <v>561</v>
      </c>
      <c r="D21" s="133" t="s">
        <v>562</v>
      </c>
      <c r="E21" s="133" t="s">
        <v>563</v>
      </c>
      <c r="F21" s="139">
        <v>1</v>
      </c>
      <c r="G21" s="140">
        <v>60</v>
      </c>
      <c r="H21" s="143">
        <v>7</v>
      </c>
      <c r="I21" s="143">
        <v>7</v>
      </c>
      <c r="J21" s="143">
        <v>0</v>
      </c>
      <c r="K21" s="143">
        <v>0</v>
      </c>
      <c r="L21" s="143" t="s">
        <v>618</v>
      </c>
      <c r="M21" s="133">
        <v>0</v>
      </c>
    </row>
    <row r="22" spans="1:13" x14ac:dyDescent="0.3">
      <c r="A22" s="142">
        <f t="shared" ref="A22:A85" si="1">A21+1</f>
        <v>21</v>
      </c>
      <c r="B22" s="138">
        <v>6</v>
      </c>
      <c r="C22" s="133" t="s">
        <v>532</v>
      </c>
      <c r="D22" s="133" t="s">
        <v>564</v>
      </c>
      <c r="E22" s="133" t="s">
        <v>110</v>
      </c>
      <c r="F22" s="139">
        <v>1</v>
      </c>
      <c r="G22" s="140">
        <v>51</v>
      </c>
      <c r="H22" s="143">
        <v>7</v>
      </c>
      <c r="I22" s="143">
        <v>7</v>
      </c>
      <c r="J22" s="143">
        <v>0</v>
      </c>
      <c r="K22" s="143">
        <v>0</v>
      </c>
      <c r="L22" s="143" t="s">
        <v>618</v>
      </c>
      <c r="M22" s="133">
        <v>0</v>
      </c>
    </row>
    <row r="23" spans="1:13" x14ac:dyDescent="0.3">
      <c r="A23" s="142">
        <f t="shared" si="1"/>
        <v>22</v>
      </c>
      <c r="B23" s="138">
        <v>6</v>
      </c>
      <c r="C23" s="133" t="s">
        <v>561</v>
      </c>
      <c r="D23" s="133" t="s">
        <v>565</v>
      </c>
      <c r="E23" s="133" t="s">
        <v>566</v>
      </c>
      <c r="F23" s="139">
        <v>1</v>
      </c>
      <c r="G23" s="140">
        <v>1</v>
      </c>
      <c r="H23" s="143">
        <v>3</v>
      </c>
      <c r="I23" s="143">
        <v>3</v>
      </c>
      <c r="J23" s="143">
        <v>0</v>
      </c>
      <c r="K23" s="143">
        <v>0</v>
      </c>
      <c r="L23" s="143" t="s">
        <v>618</v>
      </c>
      <c r="M23" s="133">
        <v>4</v>
      </c>
    </row>
    <row r="24" spans="1:13" x14ac:dyDescent="0.3">
      <c r="A24" s="142">
        <f t="shared" si="1"/>
        <v>23</v>
      </c>
      <c r="B24" s="138">
        <v>6</v>
      </c>
      <c r="C24" s="133" t="s">
        <v>536</v>
      </c>
      <c r="D24" s="133" t="s">
        <v>567</v>
      </c>
      <c r="E24" s="133" t="s">
        <v>568</v>
      </c>
      <c r="F24" s="139">
        <v>0</v>
      </c>
      <c r="G24" s="140">
        <v>50</v>
      </c>
      <c r="H24" s="143">
        <v>4</v>
      </c>
      <c r="I24" s="143">
        <v>0</v>
      </c>
      <c r="J24" s="143">
        <v>0</v>
      </c>
      <c r="K24" s="143">
        <v>0</v>
      </c>
      <c r="L24" s="143" t="s">
        <v>618</v>
      </c>
      <c r="M24" s="133">
        <v>0</v>
      </c>
    </row>
    <row r="25" spans="1:13" x14ac:dyDescent="0.3">
      <c r="A25" s="142">
        <f t="shared" si="1"/>
        <v>24</v>
      </c>
      <c r="B25" s="138">
        <v>6</v>
      </c>
      <c r="C25" s="133" t="s">
        <v>528</v>
      </c>
      <c r="D25" s="133" t="s">
        <v>569</v>
      </c>
      <c r="E25" s="133" t="s">
        <v>570</v>
      </c>
      <c r="F25" s="139">
        <v>0</v>
      </c>
      <c r="G25" s="140">
        <v>50</v>
      </c>
      <c r="H25" s="143">
        <v>1</v>
      </c>
      <c r="I25" s="143">
        <v>0</v>
      </c>
      <c r="J25" s="143">
        <v>0</v>
      </c>
      <c r="K25" s="143">
        <v>0</v>
      </c>
      <c r="L25" s="143" t="s">
        <v>618</v>
      </c>
      <c r="M25" s="133">
        <v>0</v>
      </c>
    </row>
    <row r="26" spans="1:13" x14ac:dyDescent="0.3">
      <c r="A26" s="142">
        <f t="shared" si="1"/>
        <v>25</v>
      </c>
      <c r="B26" s="138">
        <v>6</v>
      </c>
      <c r="C26" s="133" t="s">
        <v>540</v>
      </c>
      <c r="D26" s="133" t="s">
        <v>571</v>
      </c>
      <c r="E26" s="133" t="s">
        <v>572</v>
      </c>
      <c r="F26" s="139">
        <v>0</v>
      </c>
      <c r="G26" s="140">
        <v>1</v>
      </c>
      <c r="H26" s="143">
        <v>1</v>
      </c>
      <c r="I26" s="143">
        <v>0</v>
      </c>
      <c r="J26" s="143">
        <v>0</v>
      </c>
      <c r="K26" s="143">
        <v>0</v>
      </c>
      <c r="L26" s="143" t="s">
        <v>618</v>
      </c>
      <c r="M26" s="133">
        <v>0</v>
      </c>
    </row>
    <row r="27" spans="1:13" x14ac:dyDescent="0.3">
      <c r="A27" s="142">
        <f t="shared" si="1"/>
        <v>26</v>
      </c>
      <c r="B27" s="138">
        <v>6</v>
      </c>
      <c r="C27" s="133" t="s">
        <v>561</v>
      </c>
      <c r="D27" s="133" t="s">
        <v>573</v>
      </c>
      <c r="E27" s="133" t="s">
        <v>574</v>
      </c>
      <c r="F27" s="139">
        <v>0</v>
      </c>
      <c r="G27" s="140">
        <v>1</v>
      </c>
      <c r="H27" s="143">
        <v>1</v>
      </c>
      <c r="I27" s="143">
        <v>0</v>
      </c>
      <c r="J27" s="143">
        <v>0</v>
      </c>
      <c r="K27" s="143">
        <v>0</v>
      </c>
      <c r="L27" s="143" t="s">
        <v>618</v>
      </c>
      <c r="M27" s="133">
        <v>0</v>
      </c>
    </row>
    <row r="28" spans="1:13" x14ac:dyDescent="0.3">
      <c r="A28" s="142">
        <f t="shared" si="1"/>
        <v>27</v>
      </c>
      <c r="B28" s="138">
        <v>6</v>
      </c>
      <c r="C28" s="133" t="s">
        <v>561</v>
      </c>
      <c r="D28" s="133" t="s">
        <v>575</v>
      </c>
      <c r="E28" s="133" t="s">
        <v>576</v>
      </c>
      <c r="F28" s="139">
        <v>0</v>
      </c>
      <c r="G28" s="140">
        <v>1</v>
      </c>
      <c r="H28" s="143">
        <v>1</v>
      </c>
      <c r="I28" s="143">
        <v>0</v>
      </c>
      <c r="J28" s="143">
        <v>0</v>
      </c>
      <c r="K28" s="143">
        <v>0</v>
      </c>
      <c r="L28" s="143" t="s">
        <v>618</v>
      </c>
      <c r="M28" s="133">
        <v>0</v>
      </c>
    </row>
    <row r="29" spans="1:13" x14ac:dyDescent="0.3">
      <c r="A29" s="142">
        <f t="shared" si="1"/>
        <v>28</v>
      </c>
      <c r="B29" s="138">
        <v>5</v>
      </c>
      <c r="C29" s="133" t="s">
        <v>526</v>
      </c>
      <c r="D29" s="133" t="s">
        <v>527</v>
      </c>
      <c r="E29" s="133" t="s">
        <v>577</v>
      </c>
      <c r="F29" s="139">
        <v>2</v>
      </c>
      <c r="G29" s="140">
        <v>80</v>
      </c>
      <c r="H29" s="143">
        <v>7</v>
      </c>
      <c r="I29" s="143">
        <v>7</v>
      </c>
      <c r="J29" s="143" t="s">
        <v>618</v>
      </c>
      <c r="K29" s="143">
        <v>0</v>
      </c>
      <c r="L29" s="143" t="s">
        <v>618</v>
      </c>
      <c r="M29" s="133">
        <v>2</v>
      </c>
    </row>
    <row r="30" spans="1:13" x14ac:dyDescent="0.3">
      <c r="A30" s="142">
        <f t="shared" si="1"/>
        <v>29</v>
      </c>
      <c r="B30" s="138">
        <v>5</v>
      </c>
      <c r="C30" s="133" t="s">
        <v>526</v>
      </c>
      <c r="D30" s="133" t="s">
        <v>578</v>
      </c>
      <c r="E30" s="133" t="s">
        <v>579</v>
      </c>
      <c r="F30" s="139">
        <v>2</v>
      </c>
      <c r="G30" s="140">
        <v>80</v>
      </c>
      <c r="H30" s="143">
        <v>7</v>
      </c>
      <c r="I30" s="143">
        <v>8</v>
      </c>
      <c r="J30" s="143" t="s">
        <v>618</v>
      </c>
      <c r="K30" s="143">
        <v>0</v>
      </c>
      <c r="L30" s="143" t="s">
        <v>618</v>
      </c>
      <c r="M30" s="133">
        <v>4</v>
      </c>
    </row>
    <row r="31" spans="1:13" x14ac:dyDescent="0.3">
      <c r="A31" s="142">
        <f t="shared" si="1"/>
        <v>30</v>
      </c>
      <c r="B31" s="138">
        <v>5</v>
      </c>
      <c r="C31" s="133" t="s">
        <v>528</v>
      </c>
      <c r="D31" s="133" t="s">
        <v>530</v>
      </c>
      <c r="E31" s="133" t="s">
        <v>580</v>
      </c>
      <c r="F31" s="139">
        <v>2</v>
      </c>
      <c r="G31" s="140">
        <v>80</v>
      </c>
      <c r="H31" s="143">
        <v>7</v>
      </c>
      <c r="I31" s="143">
        <v>8</v>
      </c>
      <c r="J31" s="143">
        <v>7</v>
      </c>
      <c r="K31" s="143">
        <v>0</v>
      </c>
      <c r="L31" s="143" t="s">
        <v>618</v>
      </c>
      <c r="M31" s="133">
        <v>3</v>
      </c>
    </row>
    <row r="32" spans="1:13" x14ac:dyDescent="0.3">
      <c r="A32" s="142">
        <f t="shared" si="1"/>
        <v>31</v>
      </c>
      <c r="B32" s="138">
        <v>5</v>
      </c>
      <c r="C32" s="133" t="s">
        <v>517</v>
      </c>
      <c r="D32" s="133" t="s">
        <v>581</v>
      </c>
      <c r="E32" s="133" t="s">
        <v>582</v>
      </c>
      <c r="F32" s="139">
        <v>1</v>
      </c>
      <c r="G32" s="140">
        <v>70</v>
      </c>
      <c r="H32" s="143">
        <v>7</v>
      </c>
      <c r="I32" s="143">
        <v>7</v>
      </c>
      <c r="J32" s="143" t="s">
        <v>618</v>
      </c>
      <c r="K32" s="143">
        <v>0</v>
      </c>
      <c r="L32" s="143" t="s">
        <v>618</v>
      </c>
      <c r="M32" s="133">
        <v>3</v>
      </c>
    </row>
    <row r="33" spans="1:13" x14ac:dyDescent="0.3">
      <c r="A33" s="142">
        <f t="shared" si="1"/>
        <v>32</v>
      </c>
      <c r="B33" s="138">
        <v>5</v>
      </c>
      <c r="C33" s="133" t="s">
        <v>517</v>
      </c>
      <c r="D33" s="133" t="s">
        <v>525</v>
      </c>
      <c r="E33" s="133" t="s">
        <v>583</v>
      </c>
      <c r="F33" s="139">
        <v>1</v>
      </c>
      <c r="G33" s="140">
        <v>70</v>
      </c>
      <c r="H33" s="143">
        <v>6</v>
      </c>
      <c r="I33" s="143">
        <v>6</v>
      </c>
      <c r="J33" s="143" t="s">
        <v>618</v>
      </c>
      <c r="K33" s="143">
        <v>0</v>
      </c>
      <c r="L33" s="143" t="s">
        <v>618</v>
      </c>
      <c r="M33" s="133">
        <v>3</v>
      </c>
    </row>
    <row r="34" spans="1:13" x14ac:dyDescent="0.3">
      <c r="A34" s="142">
        <f t="shared" si="1"/>
        <v>33</v>
      </c>
      <c r="B34" s="138">
        <v>5</v>
      </c>
      <c r="C34" s="133" t="s">
        <v>540</v>
      </c>
      <c r="D34" s="133" t="s">
        <v>571</v>
      </c>
      <c r="E34" s="133" t="s">
        <v>584</v>
      </c>
      <c r="F34" s="139">
        <v>1</v>
      </c>
      <c r="G34" s="140">
        <v>70</v>
      </c>
      <c r="H34" s="143">
        <v>7</v>
      </c>
      <c r="I34" s="143">
        <v>7</v>
      </c>
      <c r="J34" s="143" t="s">
        <v>618</v>
      </c>
      <c r="K34" s="143">
        <v>0</v>
      </c>
      <c r="L34" s="143" t="s">
        <v>618</v>
      </c>
      <c r="M34" s="133">
        <v>4</v>
      </c>
    </row>
    <row r="35" spans="1:13" x14ac:dyDescent="0.3">
      <c r="A35" s="142">
        <f t="shared" si="1"/>
        <v>34</v>
      </c>
      <c r="B35" s="138">
        <v>5</v>
      </c>
      <c r="C35" s="133" t="s">
        <v>540</v>
      </c>
      <c r="D35" s="133" t="s">
        <v>541</v>
      </c>
      <c r="E35" s="133" t="s">
        <v>585</v>
      </c>
      <c r="F35" s="139">
        <v>1</v>
      </c>
      <c r="G35" s="140">
        <v>70</v>
      </c>
      <c r="H35" s="143">
        <v>7</v>
      </c>
      <c r="I35" s="143">
        <v>7</v>
      </c>
      <c r="J35" s="143" t="s">
        <v>618</v>
      </c>
      <c r="K35" s="143">
        <v>0</v>
      </c>
      <c r="L35" s="143" t="s">
        <v>618</v>
      </c>
      <c r="M35" s="133">
        <v>5</v>
      </c>
    </row>
    <row r="36" spans="1:13" x14ac:dyDescent="0.3">
      <c r="A36" s="142">
        <f t="shared" si="1"/>
        <v>35</v>
      </c>
      <c r="B36" s="138">
        <v>5</v>
      </c>
      <c r="C36" s="133" t="s">
        <v>540</v>
      </c>
      <c r="D36" s="133" t="s">
        <v>571</v>
      </c>
      <c r="E36" s="133" t="s">
        <v>586</v>
      </c>
      <c r="F36" s="139">
        <v>1</v>
      </c>
      <c r="G36" s="140">
        <v>70</v>
      </c>
      <c r="H36" s="143">
        <v>7</v>
      </c>
      <c r="I36" s="143">
        <v>7</v>
      </c>
      <c r="J36" s="143" t="s">
        <v>618</v>
      </c>
      <c r="K36" s="143">
        <v>0</v>
      </c>
      <c r="L36" s="143" t="s">
        <v>618</v>
      </c>
      <c r="M36" s="133">
        <v>0</v>
      </c>
    </row>
    <row r="37" spans="1:13" x14ac:dyDescent="0.3">
      <c r="A37" s="142">
        <f t="shared" si="1"/>
        <v>36</v>
      </c>
      <c r="B37" s="138">
        <v>5</v>
      </c>
      <c r="C37" s="133" t="s">
        <v>540</v>
      </c>
      <c r="D37" s="133" t="s">
        <v>545</v>
      </c>
      <c r="E37" s="133" t="s">
        <v>587</v>
      </c>
      <c r="F37" s="139">
        <v>1</v>
      </c>
      <c r="G37" s="140">
        <v>70</v>
      </c>
      <c r="H37" s="143">
        <v>7</v>
      </c>
      <c r="I37" s="143">
        <v>7</v>
      </c>
      <c r="J37" s="143" t="s">
        <v>618</v>
      </c>
      <c r="K37" s="143">
        <v>0</v>
      </c>
      <c r="L37" s="143" t="s">
        <v>618</v>
      </c>
      <c r="M37" s="133">
        <v>2</v>
      </c>
    </row>
    <row r="38" spans="1:13" x14ac:dyDescent="0.3">
      <c r="A38" s="142">
        <f t="shared" si="1"/>
        <v>37</v>
      </c>
      <c r="B38" s="138">
        <v>5</v>
      </c>
      <c r="C38" s="133" t="s">
        <v>540</v>
      </c>
      <c r="D38" s="133" t="s">
        <v>545</v>
      </c>
      <c r="E38" s="133" t="s">
        <v>588</v>
      </c>
      <c r="F38" s="139">
        <v>1</v>
      </c>
      <c r="G38" s="140">
        <v>70</v>
      </c>
      <c r="H38" s="143">
        <v>6</v>
      </c>
      <c r="I38" s="143">
        <v>6</v>
      </c>
      <c r="J38" s="143" t="s">
        <v>618</v>
      </c>
      <c r="K38" s="143">
        <v>0</v>
      </c>
      <c r="L38" s="143" t="s">
        <v>618</v>
      </c>
      <c r="M38" s="133">
        <v>5</v>
      </c>
    </row>
    <row r="39" spans="1:13" x14ac:dyDescent="0.3">
      <c r="A39" s="142">
        <f t="shared" si="1"/>
        <v>38</v>
      </c>
      <c r="B39" s="138">
        <v>5</v>
      </c>
      <c r="C39" s="133" t="s">
        <v>540</v>
      </c>
      <c r="D39" s="133" t="s">
        <v>550</v>
      </c>
      <c r="E39" s="133" t="s">
        <v>589</v>
      </c>
      <c r="F39" s="139">
        <v>1</v>
      </c>
      <c r="G39" s="140">
        <v>70</v>
      </c>
      <c r="H39" s="143">
        <v>7</v>
      </c>
      <c r="I39" s="143">
        <v>7</v>
      </c>
      <c r="J39" s="143" t="s">
        <v>618</v>
      </c>
      <c r="K39" s="143">
        <v>0</v>
      </c>
      <c r="L39" s="143" t="s">
        <v>618</v>
      </c>
      <c r="M39" s="133">
        <v>5</v>
      </c>
    </row>
    <row r="40" spans="1:13" x14ac:dyDescent="0.3">
      <c r="A40" s="142">
        <f t="shared" si="1"/>
        <v>39</v>
      </c>
      <c r="B40" s="138">
        <v>5</v>
      </c>
      <c r="C40" s="133" t="s">
        <v>536</v>
      </c>
      <c r="D40" s="133" t="s">
        <v>590</v>
      </c>
      <c r="E40" s="133" t="s">
        <v>591</v>
      </c>
      <c r="F40" s="139">
        <v>1</v>
      </c>
      <c r="G40" s="140">
        <v>70</v>
      </c>
      <c r="H40" s="143">
        <v>7</v>
      </c>
      <c r="I40" s="143">
        <v>7</v>
      </c>
      <c r="J40" s="143" t="s">
        <v>618</v>
      </c>
      <c r="K40" s="143">
        <v>0</v>
      </c>
      <c r="L40" s="143" t="s">
        <v>618</v>
      </c>
      <c r="M40" s="133">
        <v>4</v>
      </c>
    </row>
    <row r="41" spans="1:13" x14ac:dyDescent="0.3">
      <c r="A41" s="142">
        <f t="shared" si="1"/>
        <v>40</v>
      </c>
      <c r="B41" s="138">
        <v>5</v>
      </c>
      <c r="C41" s="133" t="s">
        <v>536</v>
      </c>
      <c r="D41" s="133" t="s">
        <v>592</v>
      </c>
      <c r="E41" s="133" t="s">
        <v>593</v>
      </c>
      <c r="F41" s="139">
        <v>1</v>
      </c>
      <c r="G41" s="140">
        <v>70</v>
      </c>
      <c r="H41" s="143">
        <v>7</v>
      </c>
      <c r="I41" s="143">
        <v>7</v>
      </c>
      <c r="J41" s="143" t="s">
        <v>618</v>
      </c>
      <c r="K41" s="143">
        <v>0</v>
      </c>
      <c r="L41" s="143" t="s">
        <v>618</v>
      </c>
      <c r="M41" s="133">
        <v>0</v>
      </c>
    </row>
    <row r="42" spans="1:13" x14ac:dyDescent="0.3">
      <c r="A42" s="142">
        <f t="shared" si="1"/>
        <v>41</v>
      </c>
      <c r="B42" s="138">
        <v>5</v>
      </c>
      <c r="C42" s="133" t="s">
        <v>536</v>
      </c>
      <c r="D42" s="133" t="s">
        <v>567</v>
      </c>
      <c r="E42" s="133" t="s">
        <v>594</v>
      </c>
      <c r="F42" s="139">
        <v>1</v>
      </c>
      <c r="G42" s="140">
        <v>70</v>
      </c>
      <c r="H42" s="143">
        <v>7</v>
      </c>
      <c r="I42" s="143">
        <v>7</v>
      </c>
      <c r="J42" s="143" t="s">
        <v>618</v>
      </c>
      <c r="K42" s="143">
        <v>0</v>
      </c>
      <c r="L42" s="143" t="s">
        <v>618</v>
      </c>
      <c r="M42" s="133">
        <v>0</v>
      </c>
    </row>
    <row r="43" spans="1:13" x14ac:dyDescent="0.3">
      <c r="A43" s="142">
        <f t="shared" si="1"/>
        <v>42</v>
      </c>
      <c r="B43" s="138">
        <v>5</v>
      </c>
      <c r="C43" s="133" t="s">
        <v>536</v>
      </c>
      <c r="D43" s="133" t="s">
        <v>595</v>
      </c>
      <c r="E43" s="133" t="s">
        <v>596</v>
      </c>
      <c r="F43" s="139">
        <v>1</v>
      </c>
      <c r="G43" s="140">
        <v>70</v>
      </c>
      <c r="H43" s="143">
        <v>7</v>
      </c>
      <c r="I43" s="143">
        <v>7</v>
      </c>
      <c r="J43" s="143" t="s">
        <v>618</v>
      </c>
      <c r="K43" s="143">
        <v>0</v>
      </c>
      <c r="L43" s="143" t="s">
        <v>618</v>
      </c>
      <c r="M43" s="133">
        <v>4</v>
      </c>
    </row>
    <row r="44" spans="1:13" x14ac:dyDescent="0.3">
      <c r="A44" s="142">
        <f t="shared" si="1"/>
        <v>43</v>
      </c>
      <c r="B44" s="138">
        <v>5</v>
      </c>
      <c r="C44" s="133" t="s">
        <v>526</v>
      </c>
      <c r="D44" s="133" t="s">
        <v>527</v>
      </c>
      <c r="E44" s="133" t="s">
        <v>597</v>
      </c>
      <c r="F44" s="139">
        <v>1</v>
      </c>
      <c r="G44" s="140">
        <v>70</v>
      </c>
      <c r="H44" s="143">
        <v>7</v>
      </c>
      <c r="I44" s="143">
        <v>7</v>
      </c>
      <c r="J44" s="143" t="s">
        <v>618</v>
      </c>
      <c r="K44" s="143">
        <v>0</v>
      </c>
      <c r="L44" s="143" t="s">
        <v>618</v>
      </c>
      <c r="M44" s="133">
        <v>2</v>
      </c>
    </row>
    <row r="45" spans="1:13" x14ac:dyDescent="0.3">
      <c r="A45" s="142">
        <f t="shared" si="1"/>
        <v>44</v>
      </c>
      <c r="B45" s="138">
        <v>5</v>
      </c>
      <c r="C45" s="133" t="s">
        <v>528</v>
      </c>
      <c r="D45" s="133" t="s">
        <v>598</v>
      </c>
      <c r="E45" s="133" t="s">
        <v>599</v>
      </c>
      <c r="F45" s="139">
        <v>1</v>
      </c>
      <c r="G45" s="140">
        <v>70</v>
      </c>
      <c r="H45" s="143">
        <v>6</v>
      </c>
      <c r="I45" s="143">
        <v>6</v>
      </c>
      <c r="J45" s="143" t="s">
        <v>618</v>
      </c>
      <c r="K45" s="143">
        <v>0</v>
      </c>
      <c r="L45" s="143" t="s">
        <v>618</v>
      </c>
      <c r="M45" s="133">
        <v>1</v>
      </c>
    </row>
    <row r="46" spans="1:13" x14ac:dyDescent="0.3">
      <c r="A46" s="142">
        <f t="shared" si="1"/>
        <v>45</v>
      </c>
      <c r="B46" s="138">
        <v>5</v>
      </c>
      <c r="C46" s="133" t="s">
        <v>528</v>
      </c>
      <c r="D46" s="133" t="s">
        <v>569</v>
      </c>
      <c r="E46" s="133" t="s">
        <v>600</v>
      </c>
      <c r="F46" s="139">
        <v>1</v>
      </c>
      <c r="G46" s="140">
        <v>70</v>
      </c>
      <c r="H46" s="143">
        <v>5</v>
      </c>
      <c r="I46" s="143">
        <v>5</v>
      </c>
      <c r="J46" s="143" t="s">
        <v>618</v>
      </c>
      <c r="K46" s="143">
        <v>0</v>
      </c>
      <c r="L46" s="143" t="s">
        <v>618</v>
      </c>
      <c r="M46" s="133">
        <v>4</v>
      </c>
    </row>
    <row r="47" spans="1:13" x14ac:dyDescent="0.3">
      <c r="A47" s="142">
        <f t="shared" si="1"/>
        <v>46</v>
      </c>
      <c r="B47" s="138">
        <v>5</v>
      </c>
      <c r="C47" s="133" t="s">
        <v>559</v>
      </c>
      <c r="D47" s="133" t="s">
        <v>559</v>
      </c>
      <c r="E47" s="133" t="s">
        <v>601</v>
      </c>
      <c r="F47" s="139">
        <v>1</v>
      </c>
      <c r="G47" s="140">
        <v>70</v>
      </c>
      <c r="H47" s="143">
        <v>7</v>
      </c>
      <c r="I47" s="143">
        <v>7</v>
      </c>
      <c r="J47" s="143" t="s">
        <v>618</v>
      </c>
      <c r="K47" s="143">
        <v>0</v>
      </c>
      <c r="L47" s="143" t="s">
        <v>618</v>
      </c>
      <c r="M47" s="133">
        <v>5</v>
      </c>
    </row>
    <row r="48" spans="1:13" x14ac:dyDescent="0.3">
      <c r="A48" s="142">
        <f t="shared" si="1"/>
        <v>47</v>
      </c>
      <c r="B48" s="138">
        <v>5</v>
      </c>
      <c r="C48" s="133" t="s">
        <v>559</v>
      </c>
      <c r="D48" s="133" t="s">
        <v>602</v>
      </c>
      <c r="E48" s="133" t="s">
        <v>603</v>
      </c>
      <c r="F48" s="139">
        <v>1</v>
      </c>
      <c r="G48" s="140">
        <v>70</v>
      </c>
      <c r="H48" s="143">
        <v>6</v>
      </c>
      <c r="I48" s="143">
        <v>6</v>
      </c>
      <c r="J48" s="143" t="s">
        <v>618</v>
      </c>
      <c r="K48" s="143">
        <v>0</v>
      </c>
      <c r="L48" s="143" t="s">
        <v>618</v>
      </c>
      <c r="M48" s="133">
        <v>2</v>
      </c>
    </row>
    <row r="49" spans="1:13" x14ac:dyDescent="0.3">
      <c r="A49" s="142">
        <f t="shared" si="1"/>
        <v>48</v>
      </c>
      <c r="B49" s="138">
        <v>5</v>
      </c>
      <c r="C49" s="133" t="s">
        <v>532</v>
      </c>
      <c r="D49" s="133" t="s">
        <v>557</v>
      </c>
      <c r="E49" s="133" t="s">
        <v>604</v>
      </c>
      <c r="F49" s="139">
        <v>1</v>
      </c>
      <c r="G49" s="140">
        <v>70</v>
      </c>
      <c r="H49" s="143">
        <v>7</v>
      </c>
      <c r="I49" s="143">
        <v>7</v>
      </c>
      <c r="J49" s="143" t="s">
        <v>618</v>
      </c>
      <c r="K49" s="143">
        <v>0</v>
      </c>
      <c r="L49" s="143" t="s">
        <v>618</v>
      </c>
      <c r="M49" s="133">
        <v>3</v>
      </c>
    </row>
    <row r="50" spans="1:13" x14ac:dyDescent="0.3">
      <c r="A50" s="142">
        <f t="shared" si="1"/>
        <v>49</v>
      </c>
      <c r="B50" s="138">
        <v>5</v>
      </c>
      <c r="C50" s="133" t="s">
        <v>517</v>
      </c>
      <c r="D50" s="133" t="s">
        <v>518</v>
      </c>
      <c r="E50" s="133" t="s">
        <v>605</v>
      </c>
      <c r="F50" s="139">
        <v>1</v>
      </c>
      <c r="G50" s="140">
        <v>63</v>
      </c>
      <c r="H50" s="143">
        <v>7</v>
      </c>
      <c r="I50" s="143">
        <v>7</v>
      </c>
      <c r="J50" s="143" t="s">
        <v>618</v>
      </c>
      <c r="K50" s="143">
        <v>0</v>
      </c>
      <c r="L50" s="143" t="s">
        <v>618</v>
      </c>
      <c r="M50" s="133">
        <v>3</v>
      </c>
    </row>
    <row r="51" spans="1:13" x14ac:dyDescent="0.3">
      <c r="A51" s="142">
        <f t="shared" si="1"/>
        <v>50</v>
      </c>
      <c r="B51" s="138">
        <v>5</v>
      </c>
      <c r="C51" s="133" t="s">
        <v>528</v>
      </c>
      <c r="D51" s="133" t="s">
        <v>530</v>
      </c>
      <c r="E51" s="133" t="s">
        <v>606</v>
      </c>
      <c r="F51" s="139">
        <v>1</v>
      </c>
      <c r="G51" s="140">
        <v>57</v>
      </c>
      <c r="H51" s="143">
        <v>6</v>
      </c>
      <c r="I51" s="143">
        <v>6</v>
      </c>
      <c r="J51" s="143" t="s">
        <v>618</v>
      </c>
      <c r="K51" s="143">
        <v>0</v>
      </c>
      <c r="L51" s="143" t="s">
        <v>618</v>
      </c>
      <c r="M51" s="133">
        <v>5</v>
      </c>
    </row>
    <row r="52" spans="1:13" x14ac:dyDescent="0.3">
      <c r="A52" s="142">
        <f t="shared" si="1"/>
        <v>51</v>
      </c>
      <c r="B52" s="138">
        <v>5</v>
      </c>
      <c r="C52" s="133" t="s">
        <v>528</v>
      </c>
      <c r="D52" s="133" t="s">
        <v>607</v>
      </c>
      <c r="E52" s="133" t="s">
        <v>608</v>
      </c>
      <c r="F52" s="139">
        <v>1</v>
      </c>
      <c r="G52" s="140">
        <v>54</v>
      </c>
      <c r="H52" s="143">
        <v>6</v>
      </c>
      <c r="I52" s="143">
        <v>6</v>
      </c>
      <c r="J52" s="143" t="s">
        <v>618</v>
      </c>
      <c r="K52" s="143">
        <v>0</v>
      </c>
      <c r="L52" s="143" t="s">
        <v>618</v>
      </c>
      <c r="M52" s="133">
        <v>0</v>
      </c>
    </row>
    <row r="53" spans="1:13" x14ac:dyDescent="0.3">
      <c r="A53" s="142">
        <f t="shared" si="1"/>
        <v>52</v>
      </c>
      <c r="B53" s="138">
        <v>5</v>
      </c>
      <c r="C53" s="133" t="s">
        <v>528</v>
      </c>
      <c r="D53" s="133" t="s">
        <v>569</v>
      </c>
      <c r="E53" s="133" t="s">
        <v>609</v>
      </c>
      <c r="F53" s="139">
        <v>1</v>
      </c>
      <c r="G53" s="140">
        <v>52</v>
      </c>
      <c r="H53" s="143">
        <v>6</v>
      </c>
      <c r="I53" s="143">
        <v>6</v>
      </c>
      <c r="J53" s="143" t="s">
        <v>618</v>
      </c>
      <c r="K53" s="143">
        <v>0</v>
      </c>
      <c r="L53" s="143" t="s">
        <v>618</v>
      </c>
      <c r="M53" s="133">
        <v>4</v>
      </c>
    </row>
    <row r="54" spans="1:13" x14ac:dyDescent="0.3">
      <c r="A54" s="142">
        <f t="shared" si="1"/>
        <v>53</v>
      </c>
      <c r="B54" s="138">
        <v>5</v>
      </c>
      <c r="C54" s="133" t="s">
        <v>517</v>
      </c>
      <c r="D54" s="133" t="s">
        <v>518</v>
      </c>
      <c r="E54" s="133" t="s">
        <v>610</v>
      </c>
      <c r="F54" s="139">
        <v>1</v>
      </c>
      <c r="G54" s="140">
        <v>50</v>
      </c>
      <c r="H54" s="143">
        <v>7</v>
      </c>
      <c r="I54" s="143">
        <v>7</v>
      </c>
      <c r="J54" s="143" t="s">
        <v>618</v>
      </c>
      <c r="K54" s="143">
        <v>0</v>
      </c>
      <c r="L54" s="143" t="s">
        <v>618</v>
      </c>
      <c r="M54" s="133">
        <v>5</v>
      </c>
    </row>
    <row r="55" spans="1:13" x14ac:dyDescent="0.3">
      <c r="A55" s="142">
        <f t="shared" si="1"/>
        <v>54</v>
      </c>
      <c r="B55" s="138">
        <v>5</v>
      </c>
      <c r="C55" s="133" t="s">
        <v>559</v>
      </c>
      <c r="D55" s="133" t="s">
        <v>611</v>
      </c>
      <c r="E55" s="133" t="s">
        <v>612</v>
      </c>
      <c r="F55" s="139">
        <v>1</v>
      </c>
      <c r="G55" s="140">
        <v>50</v>
      </c>
      <c r="H55" s="143">
        <v>7</v>
      </c>
      <c r="I55" s="143">
        <v>7</v>
      </c>
      <c r="J55" s="143" t="s">
        <v>618</v>
      </c>
      <c r="K55" s="143">
        <v>0</v>
      </c>
      <c r="L55" s="143" t="s">
        <v>618</v>
      </c>
      <c r="M55" s="133">
        <v>0</v>
      </c>
    </row>
    <row r="56" spans="1:13" x14ac:dyDescent="0.3">
      <c r="A56" s="142">
        <f t="shared" si="1"/>
        <v>55</v>
      </c>
      <c r="B56" s="138">
        <v>5</v>
      </c>
      <c r="C56" s="133" t="s">
        <v>559</v>
      </c>
      <c r="D56" s="133" t="s">
        <v>613</v>
      </c>
      <c r="E56" s="133" t="s">
        <v>614</v>
      </c>
      <c r="F56" s="139">
        <v>1</v>
      </c>
      <c r="G56" s="140">
        <v>50</v>
      </c>
      <c r="H56" s="143">
        <v>5</v>
      </c>
      <c r="I56" s="143">
        <v>5</v>
      </c>
      <c r="J56" s="143" t="s">
        <v>618</v>
      </c>
      <c r="K56" s="143">
        <v>0</v>
      </c>
      <c r="L56" s="143" t="s">
        <v>618</v>
      </c>
      <c r="M56" s="133">
        <v>5</v>
      </c>
    </row>
    <row r="57" spans="1:13" x14ac:dyDescent="0.3">
      <c r="A57" s="142">
        <f t="shared" si="1"/>
        <v>56</v>
      </c>
      <c r="B57" s="138">
        <v>5</v>
      </c>
      <c r="C57" s="133" t="s">
        <v>526</v>
      </c>
      <c r="D57" s="133" t="s">
        <v>578</v>
      </c>
      <c r="E57" s="133" t="s">
        <v>619</v>
      </c>
      <c r="F57" s="139">
        <v>1</v>
      </c>
      <c r="G57" s="140">
        <v>40</v>
      </c>
      <c r="H57" s="143">
        <v>1</v>
      </c>
      <c r="I57" s="143">
        <v>1</v>
      </c>
      <c r="J57" s="143" t="s">
        <v>618</v>
      </c>
      <c r="K57" s="143">
        <v>0</v>
      </c>
      <c r="L57" s="143" t="s">
        <v>618</v>
      </c>
      <c r="M57" s="133">
        <v>0</v>
      </c>
    </row>
    <row r="58" spans="1:13" x14ac:dyDescent="0.3">
      <c r="A58" s="142">
        <f t="shared" si="1"/>
        <v>57</v>
      </c>
      <c r="B58" s="138">
        <v>5</v>
      </c>
      <c r="C58" s="133" t="s">
        <v>559</v>
      </c>
      <c r="D58" s="133" t="s">
        <v>559</v>
      </c>
      <c r="E58" s="133" t="s">
        <v>620</v>
      </c>
      <c r="F58" s="139">
        <v>1</v>
      </c>
      <c r="G58" s="140">
        <v>35</v>
      </c>
      <c r="H58" s="143">
        <v>6</v>
      </c>
      <c r="I58" s="143">
        <v>6</v>
      </c>
      <c r="J58" s="143" t="s">
        <v>618</v>
      </c>
      <c r="K58" s="143">
        <v>0</v>
      </c>
      <c r="L58" s="143" t="s">
        <v>618</v>
      </c>
      <c r="M58" s="133">
        <v>2</v>
      </c>
    </row>
    <row r="59" spans="1:13" x14ac:dyDescent="0.3">
      <c r="A59" s="142">
        <f t="shared" si="1"/>
        <v>58</v>
      </c>
      <c r="B59" s="138">
        <v>5</v>
      </c>
      <c r="C59" s="133" t="s">
        <v>528</v>
      </c>
      <c r="D59" s="133" t="s">
        <v>529</v>
      </c>
      <c r="E59" s="133" t="s">
        <v>621</v>
      </c>
      <c r="F59" s="139">
        <v>1</v>
      </c>
      <c r="G59" s="140">
        <v>30</v>
      </c>
      <c r="H59" s="143">
        <v>7</v>
      </c>
      <c r="I59" s="143">
        <v>7</v>
      </c>
      <c r="J59" s="143" t="s">
        <v>618</v>
      </c>
      <c r="K59" s="143">
        <v>0</v>
      </c>
      <c r="L59" s="143" t="s">
        <v>618</v>
      </c>
      <c r="M59" s="133">
        <v>5</v>
      </c>
    </row>
    <row r="60" spans="1:13" x14ac:dyDescent="0.3">
      <c r="A60" s="142">
        <f t="shared" si="1"/>
        <v>59</v>
      </c>
      <c r="B60" s="138">
        <v>5</v>
      </c>
      <c r="C60" s="133" t="s">
        <v>532</v>
      </c>
      <c r="D60" s="133" t="s">
        <v>555</v>
      </c>
      <c r="E60" s="133" t="s">
        <v>622</v>
      </c>
      <c r="F60" s="139">
        <v>1</v>
      </c>
      <c r="G60" s="140">
        <v>30</v>
      </c>
      <c r="H60" s="143">
        <v>6</v>
      </c>
      <c r="I60" s="143">
        <v>6</v>
      </c>
      <c r="J60" s="143" t="s">
        <v>618</v>
      </c>
      <c r="K60" s="143">
        <v>0</v>
      </c>
      <c r="L60" s="143" t="s">
        <v>618</v>
      </c>
      <c r="M60" s="133">
        <v>5</v>
      </c>
    </row>
    <row r="61" spans="1:13" x14ac:dyDescent="0.3">
      <c r="A61" s="142">
        <f t="shared" si="1"/>
        <v>60</v>
      </c>
      <c r="B61" s="138">
        <v>5</v>
      </c>
      <c r="C61" s="133" t="s">
        <v>536</v>
      </c>
      <c r="D61" s="133" t="s">
        <v>535</v>
      </c>
      <c r="E61" s="133" t="s">
        <v>623</v>
      </c>
      <c r="F61" s="139">
        <v>1</v>
      </c>
      <c r="G61" s="140">
        <v>1</v>
      </c>
      <c r="H61" s="143">
        <v>7</v>
      </c>
      <c r="I61" s="143">
        <v>7</v>
      </c>
      <c r="J61" s="143" t="s">
        <v>618</v>
      </c>
      <c r="K61" s="143">
        <v>0</v>
      </c>
      <c r="L61" s="143" t="s">
        <v>618</v>
      </c>
      <c r="M61" s="133">
        <v>0</v>
      </c>
    </row>
    <row r="62" spans="1:13" x14ac:dyDescent="0.3">
      <c r="A62" s="142">
        <f t="shared" si="1"/>
        <v>61</v>
      </c>
      <c r="B62" s="138">
        <v>5</v>
      </c>
      <c r="C62" s="133" t="s">
        <v>561</v>
      </c>
      <c r="D62" s="133" t="s">
        <v>624</v>
      </c>
      <c r="E62" s="133" t="s">
        <v>625</v>
      </c>
      <c r="F62" s="139">
        <v>1</v>
      </c>
      <c r="G62" s="140">
        <v>1</v>
      </c>
      <c r="H62" s="143">
        <v>1</v>
      </c>
      <c r="I62" s="143">
        <v>1</v>
      </c>
      <c r="J62" s="143" t="s">
        <v>618</v>
      </c>
      <c r="K62" s="143">
        <v>0</v>
      </c>
      <c r="L62" s="143" t="s">
        <v>618</v>
      </c>
      <c r="M62" s="133">
        <v>3</v>
      </c>
    </row>
    <row r="63" spans="1:13" x14ac:dyDescent="0.3">
      <c r="A63" s="142">
        <f t="shared" si="1"/>
        <v>62</v>
      </c>
      <c r="B63" s="138">
        <v>5</v>
      </c>
      <c r="C63" s="133" t="s">
        <v>532</v>
      </c>
      <c r="D63" s="133" t="s">
        <v>564</v>
      </c>
      <c r="E63" s="133" t="s">
        <v>626</v>
      </c>
      <c r="F63" s="139">
        <v>1</v>
      </c>
      <c r="G63" s="140">
        <v>1</v>
      </c>
      <c r="H63" s="143">
        <v>7</v>
      </c>
      <c r="I63" s="143">
        <v>7</v>
      </c>
      <c r="J63" s="143" t="s">
        <v>618</v>
      </c>
      <c r="K63" s="143">
        <v>0</v>
      </c>
      <c r="L63" s="143" t="s">
        <v>618</v>
      </c>
      <c r="M63" s="133">
        <v>4</v>
      </c>
    </row>
    <row r="64" spans="1:13" x14ac:dyDescent="0.3">
      <c r="A64" s="142">
        <f t="shared" si="1"/>
        <v>63</v>
      </c>
      <c r="B64" s="138">
        <v>5</v>
      </c>
      <c r="C64" s="133" t="s">
        <v>517</v>
      </c>
      <c r="D64" s="133" t="s">
        <v>518</v>
      </c>
      <c r="E64" s="133" t="s">
        <v>627</v>
      </c>
      <c r="F64" s="139">
        <v>0</v>
      </c>
      <c r="G64" s="140">
        <v>50</v>
      </c>
      <c r="H64" s="143">
        <v>1</v>
      </c>
      <c r="I64" s="143">
        <v>0</v>
      </c>
      <c r="J64" s="143" t="s">
        <v>618</v>
      </c>
      <c r="K64" s="143">
        <v>0</v>
      </c>
      <c r="L64" s="143" t="s">
        <v>618</v>
      </c>
      <c r="M64" s="133">
        <v>5</v>
      </c>
    </row>
    <row r="65" spans="1:12" x14ac:dyDescent="0.3">
      <c r="A65" s="142">
        <f t="shared" si="1"/>
        <v>64</v>
      </c>
      <c r="B65" s="138">
        <v>5</v>
      </c>
      <c r="C65" s="133" t="s">
        <v>517</v>
      </c>
      <c r="D65" s="133" t="s">
        <v>525</v>
      </c>
      <c r="E65" s="133" t="s">
        <v>628</v>
      </c>
      <c r="J65" s="143" t="s">
        <v>618</v>
      </c>
      <c r="K65" s="143">
        <v>0</v>
      </c>
      <c r="L65" s="143" t="s">
        <v>618</v>
      </c>
    </row>
    <row r="66" spans="1:12" x14ac:dyDescent="0.3">
      <c r="A66" s="142">
        <f t="shared" si="1"/>
        <v>65</v>
      </c>
      <c r="B66" s="138">
        <v>5</v>
      </c>
      <c r="C66" s="133" t="s">
        <v>540</v>
      </c>
      <c r="D66" s="133" t="s">
        <v>629</v>
      </c>
      <c r="E66" s="133" t="s">
        <v>630</v>
      </c>
      <c r="J66" s="143" t="s">
        <v>618</v>
      </c>
      <c r="K66" s="143">
        <v>0</v>
      </c>
      <c r="L66" s="143" t="s">
        <v>618</v>
      </c>
    </row>
    <row r="67" spans="1:12" x14ac:dyDescent="0.3">
      <c r="A67" s="142">
        <f t="shared" si="1"/>
        <v>66</v>
      </c>
      <c r="B67" s="138">
        <v>5</v>
      </c>
      <c r="C67" s="133" t="s">
        <v>540</v>
      </c>
      <c r="D67" s="133" t="s">
        <v>545</v>
      </c>
      <c r="E67" s="133" t="s">
        <v>631</v>
      </c>
      <c r="J67" s="143" t="s">
        <v>618</v>
      </c>
      <c r="K67" s="143">
        <v>0</v>
      </c>
      <c r="L67" s="143" t="s">
        <v>618</v>
      </c>
    </row>
    <row r="68" spans="1:12" x14ac:dyDescent="0.3">
      <c r="A68" s="142">
        <f t="shared" si="1"/>
        <v>67</v>
      </c>
      <c r="B68" s="138">
        <v>5</v>
      </c>
      <c r="C68" s="133" t="s">
        <v>540</v>
      </c>
      <c r="D68" s="133" t="s">
        <v>632</v>
      </c>
      <c r="E68" s="133" t="s">
        <v>633</v>
      </c>
      <c r="J68" s="143" t="s">
        <v>618</v>
      </c>
      <c r="K68" s="143">
        <v>0</v>
      </c>
      <c r="L68" s="143" t="s">
        <v>618</v>
      </c>
    </row>
    <row r="69" spans="1:12" x14ac:dyDescent="0.3">
      <c r="A69" s="142">
        <f t="shared" si="1"/>
        <v>68</v>
      </c>
      <c r="B69" s="138">
        <v>5</v>
      </c>
      <c r="C69" s="133" t="s">
        <v>540</v>
      </c>
      <c r="D69" s="133" t="s">
        <v>552</v>
      </c>
      <c r="E69" s="133" t="s">
        <v>634</v>
      </c>
      <c r="J69" s="143" t="s">
        <v>618</v>
      </c>
      <c r="K69" s="143">
        <v>0</v>
      </c>
      <c r="L69" s="143" t="s">
        <v>618</v>
      </c>
    </row>
    <row r="70" spans="1:12" x14ac:dyDescent="0.3">
      <c r="A70" s="142">
        <f t="shared" si="1"/>
        <v>69</v>
      </c>
      <c r="B70" s="138">
        <v>5</v>
      </c>
      <c r="C70" s="133" t="s">
        <v>540</v>
      </c>
      <c r="D70" s="133" t="s">
        <v>541</v>
      </c>
      <c r="E70" s="133" t="s">
        <v>635</v>
      </c>
      <c r="J70" s="143" t="s">
        <v>618</v>
      </c>
      <c r="K70" s="143">
        <v>0</v>
      </c>
      <c r="L70" s="143" t="s">
        <v>618</v>
      </c>
    </row>
    <row r="71" spans="1:12" x14ac:dyDescent="0.3">
      <c r="A71" s="142">
        <f t="shared" si="1"/>
        <v>70</v>
      </c>
      <c r="B71" s="138">
        <v>5</v>
      </c>
      <c r="C71" s="133" t="s">
        <v>540</v>
      </c>
      <c r="D71" s="133" t="s">
        <v>636</v>
      </c>
      <c r="E71" s="133" t="s">
        <v>637</v>
      </c>
      <c r="J71" s="143" t="s">
        <v>618</v>
      </c>
      <c r="K71" s="143">
        <v>0</v>
      </c>
      <c r="L71" s="143" t="s">
        <v>618</v>
      </c>
    </row>
    <row r="72" spans="1:12" x14ac:dyDescent="0.3">
      <c r="A72" s="142">
        <f t="shared" si="1"/>
        <v>71</v>
      </c>
      <c r="B72" s="138">
        <v>5</v>
      </c>
      <c r="C72" s="133" t="s">
        <v>540</v>
      </c>
      <c r="D72" s="133" t="s">
        <v>550</v>
      </c>
      <c r="E72" s="133" t="s">
        <v>638</v>
      </c>
      <c r="J72" s="143" t="s">
        <v>618</v>
      </c>
      <c r="K72" s="143">
        <v>0</v>
      </c>
      <c r="L72" s="143" t="s">
        <v>618</v>
      </c>
    </row>
    <row r="73" spans="1:12" x14ac:dyDescent="0.3">
      <c r="A73" s="142">
        <f t="shared" si="1"/>
        <v>72</v>
      </c>
      <c r="B73" s="138">
        <v>5</v>
      </c>
      <c r="C73" s="133" t="s">
        <v>536</v>
      </c>
      <c r="D73" s="133" t="s">
        <v>590</v>
      </c>
      <c r="E73" s="133" t="s">
        <v>639</v>
      </c>
      <c r="J73" s="143" t="s">
        <v>618</v>
      </c>
      <c r="K73" s="143">
        <v>0</v>
      </c>
      <c r="L73" s="143" t="s">
        <v>618</v>
      </c>
    </row>
    <row r="74" spans="1:12" x14ac:dyDescent="0.3">
      <c r="A74" s="142">
        <f t="shared" si="1"/>
        <v>73</v>
      </c>
      <c r="B74" s="138">
        <v>5</v>
      </c>
      <c r="C74" s="133" t="s">
        <v>526</v>
      </c>
      <c r="D74" s="133" t="s">
        <v>527</v>
      </c>
      <c r="E74" s="133" t="s">
        <v>640</v>
      </c>
      <c r="J74" s="143" t="s">
        <v>618</v>
      </c>
      <c r="K74" s="143">
        <v>0</v>
      </c>
      <c r="L74" s="143" t="s">
        <v>618</v>
      </c>
    </row>
    <row r="75" spans="1:12" x14ac:dyDescent="0.3">
      <c r="A75" s="142">
        <f t="shared" si="1"/>
        <v>74</v>
      </c>
      <c r="B75" s="138">
        <v>5</v>
      </c>
      <c r="C75" s="133" t="s">
        <v>526</v>
      </c>
      <c r="D75" s="133" t="s">
        <v>527</v>
      </c>
      <c r="E75" s="133" t="s">
        <v>641</v>
      </c>
      <c r="J75" s="143" t="s">
        <v>618</v>
      </c>
      <c r="K75" s="143">
        <v>0</v>
      </c>
      <c r="L75" s="143" t="s">
        <v>618</v>
      </c>
    </row>
    <row r="76" spans="1:12" x14ac:dyDescent="0.3">
      <c r="A76" s="142">
        <f t="shared" si="1"/>
        <v>75</v>
      </c>
      <c r="B76" s="138">
        <v>5</v>
      </c>
      <c r="C76" s="133" t="s">
        <v>559</v>
      </c>
      <c r="D76" s="133" t="s">
        <v>559</v>
      </c>
      <c r="E76" s="133" t="s">
        <v>642</v>
      </c>
      <c r="J76" s="143" t="s">
        <v>618</v>
      </c>
      <c r="K76" s="143">
        <v>0</v>
      </c>
      <c r="L76" s="143" t="s">
        <v>618</v>
      </c>
    </row>
    <row r="77" spans="1:12" x14ac:dyDescent="0.3">
      <c r="A77" s="142">
        <f t="shared" si="1"/>
        <v>76</v>
      </c>
      <c r="B77" s="138">
        <v>5</v>
      </c>
      <c r="C77" s="133" t="s">
        <v>561</v>
      </c>
      <c r="D77" s="133" t="s">
        <v>565</v>
      </c>
      <c r="E77" s="133" t="s">
        <v>643</v>
      </c>
      <c r="J77" s="143" t="s">
        <v>618</v>
      </c>
      <c r="K77" s="143">
        <v>0</v>
      </c>
      <c r="L77" s="143" t="s">
        <v>618</v>
      </c>
    </row>
    <row r="78" spans="1:12" x14ac:dyDescent="0.3">
      <c r="A78" s="142">
        <f t="shared" si="1"/>
        <v>77</v>
      </c>
      <c r="B78" s="138">
        <v>5</v>
      </c>
      <c r="C78" s="133" t="s">
        <v>532</v>
      </c>
      <c r="D78" s="133" t="s">
        <v>533</v>
      </c>
      <c r="E78" s="133" t="s">
        <v>644</v>
      </c>
      <c r="J78" s="143" t="s">
        <v>618</v>
      </c>
      <c r="K78" s="143">
        <v>0</v>
      </c>
      <c r="L78" s="143" t="s">
        <v>618</v>
      </c>
    </row>
    <row r="79" spans="1:12" x14ac:dyDescent="0.3">
      <c r="A79" s="142">
        <f t="shared" si="1"/>
        <v>78</v>
      </c>
      <c r="B79" s="138">
        <v>5</v>
      </c>
      <c r="C79" s="133" t="s">
        <v>517</v>
      </c>
      <c r="D79" s="133" t="s">
        <v>645</v>
      </c>
      <c r="E79" s="133" t="s">
        <v>646</v>
      </c>
      <c r="J79" s="143" t="s">
        <v>618</v>
      </c>
      <c r="K79" s="143">
        <v>0</v>
      </c>
      <c r="L79" s="143" t="s">
        <v>618</v>
      </c>
    </row>
    <row r="80" spans="1:12" x14ac:dyDescent="0.3">
      <c r="A80" s="142">
        <f t="shared" si="1"/>
        <v>79</v>
      </c>
      <c r="B80" s="138">
        <v>5</v>
      </c>
      <c r="C80" s="133" t="s">
        <v>517</v>
      </c>
      <c r="D80" s="133" t="s">
        <v>525</v>
      </c>
      <c r="E80" s="133" t="s">
        <v>647</v>
      </c>
      <c r="J80" s="143" t="s">
        <v>618</v>
      </c>
      <c r="K80" s="143">
        <v>0</v>
      </c>
      <c r="L80" s="143" t="s">
        <v>618</v>
      </c>
    </row>
    <row r="81" spans="1:12" x14ac:dyDescent="0.3">
      <c r="A81" s="142">
        <f t="shared" si="1"/>
        <v>80</v>
      </c>
      <c r="B81" s="138">
        <v>5</v>
      </c>
      <c r="C81" s="133" t="s">
        <v>540</v>
      </c>
      <c r="D81" s="133" t="s">
        <v>636</v>
      </c>
      <c r="E81" s="133" t="s">
        <v>648</v>
      </c>
      <c r="J81" s="143" t="s">
        <v>618</v>
      </c>
      <c r="K81" s="143">
        <v>0</v>
      </c>
      <c r="L81" s="143" t="s">
        <v>618</v>
      </c>
    </row>
    <row r="82" spans="1:12" x14ac:dyDescent="0.3">
      <c r="A82" s="142">
        <f t="shared" si="1"/>
        <v>81</v>
      </c>
      <c r="B82" s="138">
        <v>5</v>
      </c>
      <c r="C82" s="133" t="s">
        <v>540</v>
      </c>
      <c r="D82" s="133" t="s">
        <v>636</v>
      </c>
      <c r="E82" s="133" t="s">
        <v>649</v>
      </c>
      <c r="J82" s="143" t="s">
        <v>618</v>
      </c>
      <c r="K82" s="143">
        <v>0</v>
      </c>
      <c r="L82" s="143" t="s">
        <v>618</v>
      </c>
    </row>
    <row r="83" spans="1:12" x14ac:dyDescent="0.3">
      <c r="A83" s="142">
        <f t="shared" si="1"/>
        <v>82</v>
      </c>
      <c r="B83" s="138">
        <v>5</v>
      </c>
      <c r="C83" s="133" t="s">
        <v>540</v>
      </c>
      <c r="D83" s="133" t="s">
        <v>632</v>
      </c>
      <c r="E83" s="133" t="s">
        <v>650</v>
      </c>
      <c r="J83" s="143" t="s">
        <v>618</v>
      </c>
      <c r="K83" s="143">
        <v>0</v>
      </c>
      <c r="L83" s="143" t="s">
        <v>618</v>
      </c>
    </row>
    <row r="84" spans="1:12" x14ac:dyDescent="0.3">
      <c r="A84" s="142">
        <f t="shared" si="1"/>
        <v>83</v>
      </c>
      <c r="B84" s="138">
        <v>5</v>
      </c>
      <c r="C84" s="133" t="s">
        <v>540</v>
      </c>
      <c r="D84" s="133" t="s">
        <v>651</v>
      </c>
      <c r="E84" s="133" t="s">
        <v>652</v>
      </c>
      <c r="J84" s="143" t="s">
        <v>618</v>
      </c>
      <c r="K84" s="143">
        <v>0</v>
      </c>
      <c r="L84" s="143" t="s">
        <v>618</v>
      </c>
    </row>
    <row r="85" spans="1:12" x14ac:dyDescent="0.3">
      <c r="A85" s="142">
        <f t="shared" si="1"/>
        <v>84</v>
      </c>
      <c r="B85" s="138">
        <v>5</v>
      </c>
      <c r="C85" s="133" t="s">
        <v>540</v>
      </c>
      <c r="D85" s="133" t="s">
        <v>653</v>
      </c>
      <c r="E85" s="133" t="s">
        <v>654</v>
      </c>
      <c r="J85" s="143" t="s">
        <v>618</v>
      </c>
      <c r="K85" s="143">
        <v>0</v>
      </c>
      <c r="L85" s="143" t="s">
        <v>618</v>
      </c>
    </row>
    <row r="86" spans="1:12" x14ac:dyDescent="0.3">
      <c r="A86" s="142">
        <f t="shared" ref="A86:A149" si="2">A85+1</f>
        <v>85</v>
      </c>
      <c r="B86" s="138">
        <v>5</v>
      </c>
      <c r="C86" s="133" t="s">
        <v>536</v>
      </c>
      <c r="D86" s="133" t="s">
        <v>535</v>
      </c>
      <c r="E86" s="133" t="s">
        <v>655</v>
      </c>
      <c r="J86" s="143" t="s">
        <v>618</v>
      </c>
      <c r="K86" s="143">
        <v>0</v>
      </c>
      <c r="L86" s="143" t="s">
        <v>618</v>
      </c>
    </row>
    <row r="87" spans="1:12" x14ac:dyDescent="0.3">
      <c r="A87" s="142">
        <f t="shared" si="2"/>
        <v>86</v>
      </c>
      <c r="B87" s="138">
        <v>5</v>
      </c>
      <c r="C87" s="133" t="s">
        <v>536</v>
      </c>
      <c r="D87" s="133" t="s">
        <v>595</v>
      </c>
      <c r="E87" s="133" t="s">
        <v>656</v>
      </c>
      <c r="J87" s="143" t="s">
        <v>618</v>
      </c>
      <c r="K87" s="143">
        <v>0</v>
      </c>
      <c r="L87" s="143" t="s">
        <v>618</v>
      </c>
    </row>
    <row r="88" spans="1:12" x14ac:dyDescent="0.3">
      <c r="A88" s="142">
        <f t="shared" si="2"/>
        <v>87</v>
      </c>
      <c r="B88" s="138">
        <v>5</v>
      </c>
      <c r="J88" s="143" t="s">
        <v>618</v>
      </c>
      <c r="K88" s="143">
        <v>0</v>
      </c>
      <c r="L88" s="143" t="s">
        <v>618</v>
      </c>
    </row>
    <row r="89" spans="1:12" x14ac:dyDescent="0.3">
      <c r="A89" s="142">
        <f t="shared" si="2"/>
        <v>88</v>
      </c>
      <c r="B89" s="138">
        <v>5</v>
      </c>
      <c r="J89" s="143" t="s">
        <v>618</v>
      </c>
      <c r="K89" s="143">
        <v>0</v>
      </c>
      <c r="L89" s="143" t="s">
        <v>618</v>
      </c>
    </row>
    <row r="90" spans="1:12" x14ac:dyDescent="0.3">
      <c r="A90" s="142">
        <f t="shared" si="2"/>
        <v>89</v>
      </c>
      <c r="B90" s="138">
        <v>5</v>
      </c>
      <c r="J90" s="143" t="s">
        <v>618</v>
      </c>
      <c r="K90" s="143">
        <v>0</v>
      </c>
      <c r="L90" s="143" t="s">
        <v>618</v>
      </c>
    </row>
    <row r="91" spans="1:12" x14ac:dyDescent="0.3">
      <c r="A91" s="142">
        <f t="shared" si="2"/>
        <v>90</v>
      </c>
      <c r="B91" s="138">
        <v>5</v>
      </c>
      <c r="J91" s="143" t="s">
        <v>618</v>
      </c>
      <c r="K91" s="143">
        <v>0</v>
      </c>
      <c r="L91" s="143" t="s">
        <v>618</v>
      </c>
    </row>
    <row r="92" spans="1:12" x14ac:dyDescent="0.3">
      <c r="A92" s="142">
        <f t="shared" si="2"/>
        <v>91</v>
      </c>
      <c r="B92" s="138">
        <v>5</v>
      </c>
      <c r="J92" s="143" t="s">
        <v>618</v>
      </c>
      <c r="K92" s="143">
        <v>0</v>
      </c>
      <c r="L92" s="143" t="s">
        <v>618</v>
      </c>
    </row>
    <row r="93" spans="1:12" x14ac:dyDescent="0.3">
      <c r="A93" s="142">
        <f t="shared" si="2"/>
        <v>92</v>
      </c>
      <c r="B93" s="138">
        <v>5</v>
      </c>
      <c r="J93" s="143" t="s">
        <v>618</v>
      </c>
      <c r="K93" s="143">
        <v>0</v>
      </c>
      <c r="L93" s="143" t="s">
        <v>618</v>
      </c>
    </row>
    <row r="94" spans="1:12" x14ac:dyDescent="0.3">
      <c r="A94" s="142">
        <f t="shared" si="2"/>
        <v>93</v>
      </c>
      <c r="B94" s="138">
        <v>5</v>
      </c>
      <c r="J94" s="143" t="s">
        <v>618</v>
      </c>
      <c r="K94" s="143">
        <v>0</v>
      </c>
      <c r="L94" s="143" t="s">
        <v>618</v>
      </c>
    </row>
    <row r="95" spans="1:12" x14ac:dyDescent="0.3">
      <c r="A95" s="142">
        <f t="shared" si="2"/>
        <v>94</v>
      </c>
      <c r="B95" s="138">
        <v>5</v>
      </c>
      <c r="J95" s="143" t="s">
        <v>618</v>
      </c>
      <c r="K95" s="143">
        <v>0</v>
      </c>
      <c r="L95" s="143" t="s">
        <v>618</v>
      </c>
    </row>
    <row r="96" spans="1:12" x14ac:dyDescent="0.3">
      <c r="A96" s="142">
        <f t="shared" si="2"/>
        <v>95</v>
      </c>
      <c r="B96" s="138">
        <v>5</v>
      </c>
      <c r="J96" s="143" t="s">
        <v>618</v>
      </c>
      <c r="K96" s="143">
        <v>0</v>
      </c>
      <c r="L96" s="143" t="s">
        <v>618</v>
      </c>
    </row>
    <row r="97" spans="1:12" x14ac:dyDescent="0.3">
      <c r="A97" s="142">
        <f t="shared" si="2"/>
        <v>96</v>
      </c>
      <c r="B97" s="138">
        <v>5</v>
      </c>
      <c r="J97" s="143" t="s">
        <v>618</v>
      </c>
      <c r="K97" s="143">
        <v>0</v>
      </c>
      <c r="L97" s="143" t="s">
        <v>618</v>
      </c>
    </row>
    <row r="98" spans="1:12" x14ac:dyDescent="0.3">
      <c r="A98" s="142">
        <f t="shared" si="2"/>
        <v>97</v>
      </c>
      <c r="B98" s="138">
        <v>5</v>
      </c>
      <c r="J98" s="143" t="s">
        <v>618</v>
      </c>
      <c r="K98" s="143">
        <v>0</v>
      </c>
      <c r="L98" s="143" t="s">
        <v>618</v>
      </c>
    </row>
    <row r="99" spans="1:12" x14ac:dyDescent="0.3">
      <c r="A99" s="142">
        <f t="shared" si="2"/>
        <v>98</v>
      </c>
      <c r="B99" s="138">
        <v>5</v>
      </c>
      <c r="J99" s="143" t="s">
        <v>618</v>
      </c>
      <c r="K99" s="143">
        <v>0</v>
      </c>
      <c r="L99" s="143" t="s">
        <v>618</v>
      </c>
    </row>
    <row r="100" spans="1:12" x14ac:dyDescent="0.3">
      <c r="A100" s="142">
        <f t="shared" si="2"/>
        <v>99</v>
      </c>
      <c r="B100" s="138">
        <v>5</v>
      </c>
      <c r="J100" s="143" t="s">
        <v>618</v>
      </c>
      <c r="K100" s="143">
        <v>0</v>
      </c>
      <c r="L100" s="143" t="s">
        <v>618</v>
      </c>
    </row>
    <row r="101" spans="1:12" x14ac:dyDescent="0.3">
      <c r="A101" s="142">
        <f t="shared" si="2"/>
        <v>100</v>
      </c>
      <c r="B101" s="138">
        <v>5</v>
      </c>
      <c r="J101" s="143" t="s">
        <v>618</v>
      </c>
      <c r="K101" s="143">
        <v>0</v>
      </c>
      <c r="L101" s="143" t="s">
        <v>618</v>
      </c>
    </row>
    <row r="102" spans="1:12" x14ac:dyDescent="0.3">
      <c r="A102" s="142">
        <f t="shared" si="2"/>
        <v>101</v>
      </c>
      <c r="B102" s="138">
        <v>5</v>
      </c>
      <c r="J102" s="143" t="s">
        <v>618</v>
      </c>
      <c r="K102" s="143">
        <v>0</v>
      </c>
      <c r="L102" s="143" t="s">
        <v>618</v>
      </c>
    </row>
    <row r="103" spans="1:12" x14ac:dyDescent="0.3">
      <c r="A103" s="142">
        <f t="shared" si="2"/>
        <v>102</v>
      </c>
      <c r="B103" s="138">
        <v>5</v>
      </c>
      <c r="J103" s="143" t="s">
        <v>618</v>
      </c>
      <c r="K103" s="143">
        <v>0</v>
      </c>
      <c r="L103" s="143" t="s">
        <v>618</v>
      </c>
    </row>
    <row r="104" spans="1:12" x14ac:dyDescent="0.3">
      <c r="A104" s="142">
        <f t="shared" si="2"/>
        <v>103</v>
      </c>
      <c r="B104" s="138">
        <v>5</v>
      </c>
      <c r="J104" s="143" t="s">
        <v>618</v>
      </c>
      <c r="K104" s="143">
        <v>0</v>
      </c>
      <c r="L104" s="143" t="s">
        <v>618</v>
      </c>
    </row>
    <row r="105" spans="1:12" x14ac:dyDescent="0.3">
      <c r="A105" s="142">
        <f t="shared" si="2"/>
        <v>104</v>
      </c>
      <c r="B105" s="138">
        <v>5</v>
      </c>
      <c r="J105" s="143" t="s">
        <v>618</v>
      </c>
      <c r="K105" s="143">
        <v>0</v>
      </c>
      <c r="L105" s="143" t="s">
        <v>618</v>
      </c>
    </row>
    <row r="106" spans="1:12" x14ac:dyDescent="0.3">
      <c r="A106" s="142">
        <f t="shared" si="2"/>
        <v>105</v>
      </c>
      <c r="B106" s="138">
        <v>5</v>
      </c>
      <c r="J106" s="143" t="s">
        <v>618</v>
      </c>
      <c r="K106" s="143">
        <v>0</v>
      </c>
      <c r="L106" s="143" t="s">
        <v>618</v>
      </c>
    </row>
    <row r="107" spans="1:12" x14ac:dyDescent="0.3">
      <c r="A107" s="142">
        <f t="shared" si="2"/>
        <v>106</v>
      </c>
      <c r="B107" s="138">
        <v>5</v>
      </c>
      <c r="J107" s="143" t="s">
        <v>618</v>
      </c>
      <c r="K107" s="143">
        <v>0</v>
      </c>
      <c r="L107" s="143" t="s">
        <v>618</v>
      </c>
    </row>
    <row r="108" spans="1:12" x14ac:dyDescent="0.3">
      <c r="A108" s="142">
        <f t="shared" si="2"/>
        <v>107</v>
      </c>
      <c r="B108" s="138">
        <v>5</v>
      </c>
      <c r="J108" s="143" t="s">
        <v>618</v>
      </c>
      <c r="K108" s="143">
        <v>0</v>
      </c>
      <c r="L108" s="143" t="s">
        <v>618</v>
      </c>
    </row>
    <row r="109" spans="1:12" x14ac:dyDescent="0.3">
      <c r="A109" s="142">
        <f t="shared" si="2"/>
        <v>108</v>
      </c>
      <c r="B109" s="138">
        <v>5</v>
      </c>
      <c r="J109" s="143" t="s">
        <v>618</v>
      </c>
      <c r="K109" s="143">
        <v>0</v>
      </c>
      <c r="L109" s="143" t="s">
        <v>618</v>
      </c>
    </row>
    <row r="110" spans="1:12" x14ac:dyDescent="0.3">
      <c r="A110" s="142">
        <f t="shared" si="2"/>
        <v>109</v>
      </c>
      <c r="B110" s="138">
        <v>5</v>
      </c>
      <c r="J110" s="143" t="s">
        <v>618</v>
      </c>
      <c r="K110" s="143">
        <v>0</v>
      </c>
      <c r="L110" s="143" t="s">
        <v>618</v>
      </c>
    </row>
    <row r="111" spans="1:12" x14ac:dyDescent="0.3">
      <c r="A111" s="142">
        <f t="shared" si="2"/>
        <v>110</v>
      </c>
      <c r="B111" s="138">
        <v>5</v>
      </c>
      <c r="J111" s="143" t="s">
        <v>618</v>
      </c>
      <c r="K111" s="143">
        <v>0</v>
      </c>
      <c r="L111" s="143" t="s">
        <v>618</v>
      </c>
    </row>
    <row r="112" spans="1:12" x14ac:dyDescent="0.3">
      <c r="A112" s="142">
        <f t="shared" si="2"/>
        <v>111</v>
      </c>
      <c r="B112" s="138">
        <v>5</v>
      </c>
      <c r="J112" s="143" t="s">
        <v>618</v>
      </c>
      <c r="K112" s="143">
        <v>0</v>
      </c>
      <c r="L112" s="143" t="s">
        <v>618</v>
      </c>
    </row>
    <row r="113" spans="1:1" x14ac:dyDescent="0.3">
      <c r="A113" s="142">
        <f t="shared" si="2"/>
        <v>112</v>
      </c>
    </row>
    <row r="114" spans="1:1" x14ac:dyDescent="0.3">
      <c r="A114" s="142">
        <f t="shared" si="2"/>
        <v>113</v>
      </c>
    </row>
    <row r="115" spans="1:1" x14ac:dyDescent="0.3">
      <c r="A115" s="142">
        <f t="shared" si="2"/>
        <v>114</v>
      </c>
    </row>
    <row r="116" spans="1:1" x14ac:dyDescent="0.3">
      <c r="A116" s="142">
        <f t="shared" si="2"/>
        <v>115</v>
      </c>
    </row>
    <row r="117" spans="1:1" x14ac:dyDescent="0.3">
      <c r="A117" s="142">
        <f t="shared" si="2"/>
        <v>116</v>
      </c>
    </row>
    <row r="118" spans="1:1" x14ac:dyDescent="0.3">
      <c r="A118" s="142">
        <f t="shared" si="2"/>
        <v>117</v>
      </c>
    </row>
    <row r="119" spans="1:1" x14ac:dyDescent="0.3">
      <c r="A119" s="142">
        <f t="shared" si="2"/>
        <v>118</v>
      </c>
    </row>
    <row r="120" spans="1:1" x14ac:dyDescent="0.3">
      <c r="A120" s="142">
        <f t="shared" si="2"/>
        <v>119</v>
      </c>
    </row>
    <row r="121" spans="1:1" x14ac:dyDescent="0.3">
      <c r="A121" s="142">
        <f t="shared" si="2"/>
        <v>120</v>
      </c>
    </row>
    <row r="122" spans="1:1" x14ac:dyDescent="0.3">
      <c r="A122" s="142">
        <f t="shared" si="2"/>
        <v>121</v>
      </c>
    </row>
    <row r="123" spans="1:1" x14ac:dyDescent="0.3">
      <c r="A123" s="142">
        <f t="shared" si="2"/>
        <v>122</v>
      </c>
    </row>
    <row r="124" spans="1:1" x14ac:dyDescent="0.3">
      <c r="A124" s="142">
        <f t="shared" si="2"/>
        <v>123</v>
      </c>
    </row>
    <row r="125" spans="1:1" x14ac:dyDescent="0.3">
      <c r="A125" s="142">
        <f t="shared" si="2"/>
        <v>124</v>
      </c>
    </row>
    <row r="126" spans="1:1" x14ac:dyDescent="0.3">
      <c r="A126" s="142">
        <f t="shared" si="2"/>
        <v>125</v>
      </c>
    </row>
    <row r="127" spans="1:1" x14ac:dyDescent="0.3">
      <c r="A127" s="142">
        <f t="shared" si="2"/>
        <v>126</v>
      </c>
    </row>
    <row r="128" spans="1:1" x14ac:dyDescent="0.3">
      <c r="A128" s="142">
        <f t="shared" si="2"/>
        <v>127</v>
      </c>
    </row>
    <row r="129" spans="1:1" x14ac:dyDescent="0.3">
      <c r="A129" s="142">
        <f t="shared" si="2"/>
        <v>128</v>
      </c>
    </row>
    <row r="130" spans="1:1" x14ac:dyDescent="0.3">
      <c r="A130" s="142">
        <f t="shared" si="2"/>
        <v>129</v>
      </c>
    </row>
    <row r="131" spans="1:1" x14ac:dyDescent="0.3">
      <c r="A131" s="142">
        <f t="shared" si="2"/>
        <v>130</v>
      </c>
    </row>
    <row r="132" spans="1:1" x14ac:dyDescent="0.3">
      <c r="A132" s="142">
        <f t="shared" si="2"/>
        <v>131</v>
      </c>
    </row>
    <row r="133" spans="1:1" x14ac:dyDescent="0.3">
      <c r="A133" s="142">
        <f t="shared" si="2"/>
        <v>132</v>
      </c>
    </row>
    <row r="134" spans="1:1" x14ac:dyDescent="0.3">
      <c r="A134" s="142">
        <f t="shared" si="2"/>
        <v>133</v>
      </c>
    </row>
    <row r="135" spans="1:1" x14ac:dyDescent="0.3">
      <c r="A135" s="142">
        <f t="shared" si="2"/>
        <v>134</v>
      </c>
    </row>
    <row r="136" spans="1:1" x14ac:dyDescent="0.3">
      <c r="A136" s="142">
        <f t="shared" si="2"/>
        <v>135</v>
      </c>
    </row>
    <row r="137" spans="1:1" x14ac:dyDescent="0.3">
      <c r="A137" s="142">
        <f t="shared" si="2"/>
        <v>136</v>
      </c>
    </row>
    <row r="138" spans="1:1" x14ac:dyDescent="0.3">
      <c r="A138" s="142">
        <f t="shared" si="2"/>
        <v>137</v>
      </c>
    </row>
    <row r="139" spans="1:1" x14ac:dyDescent="0.3">
      <c r="A139" s="142">
        <f t="shared" si="2"/>
        <v>138</v>
      </c>
    </row>
    <row r="140" spans="1:1" x14ac:dyDescent="0.3">
      <c r="A140" s="142">
        <f t="shared" si="2"/>
        <v>139</v>
      </c>
    </row>
    <row r="141" spans="1:1" x14ac:dyDescent="0.3">
      <c r="A141" s="142">
        <f t="shared" si="2"/>
        <v>140</v>
      </c>
    </row>
    <row r="142" spans="1:1" x14ac:dyDescent="0.3">
      <c r="A142" s="142">
        <f t="shared" si="2"/>
        <v>141</v>
      </c>
    </row>
    <row r="143" spans="1:1" x14ac:dyDescent="0.3">
      <c r="A143" s="142">
        <f t="shared" si="2"/>
        <v>142</v>
      </c>
    </row>
    <row r="144" spans="1:1" x14ac:dyDescent="0.3">
      <c r="A144" s="142">
        <f t="shared" si="2"/>
        <v>143</v>
      </c>
    </row>
    <row r="145" spans="1:1" x14ac:dyDescent="0.3">
      <c r="A145" s="142">
        <f t="shared" si="2"/>
        <v>144</v>
      </c>
    </row>
    <row r="146" spans="1:1" x14ac:dyDescent="0.3">
      <c r="A146" s="142">
        <f t="shared" si="2"/>
        <v>145</v>
      </c>
    </row>
    <row r="147" spans="1:1" x14ac:dyDescent="0.3">
      <c r="A147" s="142">
        <f t="shared" si="2"/>
        <v>146</v>
      </c>
    </row>
    <row r="148" spans="1:1" x14ac:dyDescent="0.3">
      <c r="A148" s="142">
        <f t="shared" si="2"/>
        <v>147</v>
      </c>
    </row>
    <row r="149" spans="1:1" x14ac:dyDescent="0.3">
      <c r="A149" s="142">
        <f t="shared" si="2"/>
        <v>148</v>
      </c>
    </row>
    <row r="150" spans="1:1" x14ac:dyDescent="0.3">
      <c r="A150" s="142">
        <f t="shared" ref="A150:A151" si="3">A149+1</f>
        <v>149</v>
      </c>
    </row>
    <row r="151" spans="1:1" x14ac:dyDescent="0.3">
      <c r="A151" s="142">
        <f t="shared" si="3"/>
        <v>150</v>
      </c>
    </row>
  </sheetData>
  <mergeCells count="2">
    <mergeCell ref="C1:D1"/>
    <mergeCell ref="H1:J1"/>
  </mergeCells>
  <phoneticPr fontId="2" type="noConversion"/>
  <conditionalFormatting sqref="B2:B1048576">
    <cfRule type="containsBlanks" dxfId="6" priority="6">
      <formula>LEN(TRIM(B2))=0</formula>
    </cfRule>
    <cfRule type="cellIs" dxfId="5" priority="7" operator="equal">
      <formula>6</formula>
    </cfRule>
    <cfRule type="cellIs" dxfId="4" priority="8" operator="equal">
      <formula>5</formula>
    </cfRule>
    <cfRule type="cellIs" dxfId="3" priority="9" operator="equal">
      <formula>4</formula>
    </cfRule>
    <cfRule type="cellIs" dxfId="2" priority="11" operator="equal">
      <formula>3</formula>
    </cfRule>
    <cfRule type="cellIs" dxfId="1" priority="12" operator="lessThan">
      <formula>3</formula>
    </cfRule>
  </conditionalFormatting>
  <conditionalFormatting sqref="M2:M1048576">
    <cfRule type="dataBar" priority="1">
      <dataBar>
        <cfvo type="num" val="0"/>
        <cfvo type="num" val="5"/>
        <color rgb="FF00B0F0"/>
      </dataBar>
      <extLst>
        <ext xmlns:x14="http://schemas.microsoft.com/office/spreadsheetml/2009/9/main" uri="{B025F937-C7B1-47D3-B67F-A62EFF666E3E}">
          <x14:id>{C91EAAA8-F837-4D62-9C0A-EFDFBF1046BD}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1EAAA8-F837-4D62-9C0A-EFDFBF1046BD}">
            <x14:dataBar minLength="0" maxLength="100" border="1" gradient="0">
              <x14:cfvo type="num">
                <xm:f>0</xm:f>
              </x14:cfvo>
              <x14:cfvo type="num">
                <xm:f>5</xm:f>
              </x14:cfvo>
              <x14:borderColor rgb="FF000000"/>
              <x14:negativeFillColor rgb="FFFF0000"/>
              <x14:axisColor rgb="FF000000"/>
            </x14:dataBar>
          </x14:cfRule>
          <xm:sqref>M2:M1048576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740D-E6F5-4722-8315-52DC4613315D}">
  <dimension ref="A1:E14"/>
  <sheetViews>
    <sheetView zoomScale="145" zoomScaleNormal="145" workbookViewId="0">
      <selection activeCell="F14" sqref="F14"/>
    </sheetView>
  </sheetViews>
  <sheetFormatPr defaultRowHeight="16.5" x14ac:dyDescent="0.3"/>
  <cols>
    <col min="1" max="2" width="5.25" bestFit="1" customWidth="1"/>
    <col min="3" max="3" width="7.25" bestFit="1" customWidth="1"/>
    <col min="4" max="4" width="7.5" bestFit="1" customWidth="1"/>
  </cols>
  <sheetData>
    <row r="1" spans="1:5" x14ac:dyDescent="0.3">
      <c r="A1" s="133" t="s">
        <v>512</v>
      </c>
      <c r="B1" s="133" t="s">
        <v>514</v>
      </c>
      <c r="C1" s="133" t="s">
        <v>520</v>
      </c>
      <c r="D1" s="133" t="s">
        <v>521</v>
      </c>
      <c r="E1" s="133" t="s">
        <v>522</v>
      </c>
    </row>
    <row r="2" spans="1:5" x14ac:dyDescent="0.3">
      <c r="A2" s="133">
        <v>1</v>
      </c>
      <c r="B2" s="133">
        <v>0</v>
      </c>
      <c r="C2" s="133">
        <v>1</v>
      </c>
      <c r="D2" s="133">
        <v>30</v>
      </c>
      <c r="E2" s="133">
        <f>D2</f>
        <v>30</v>
      </c>
    </row>
    <row r="3" spans="1:5" x14ac:dyDescent="0.3">
      <c r="A3" s="133">
        <v>2</v>
      </c>
      <c r="B3" s="133">
        <v>0</v>
      </c>
      <c r="C3" s="133">
        <v>1</v>
      </c>
      <c r="D3" s="133">
        <v>30</v>
      </c>
      <c r="E3" s="133">
        <f>D3</f>
        <v>30</v>
      </c>
    </row>
    <row r="4" spans="1:5" x14ac:dyDescent="0.3">
      <c r="A4" s="153">
        <v>3</v>
      </c>
      <c r="B4" s="133">
        <v>0</v>
      </c>
      <c r="C4" s="133">
        <v>1</v>
      </c>
      <c r="D4" s="133">
        <v>40</v>
      </c>
      <c r="E4" s="133">
        <f>D4</f>
        <v>40</v>
      </c>
    </row>
    <row r="5" spans="1:5" x14ac:dyDescent="0.3">
      <c r="A5" s="153"/>
      <c r="B5" s="133">
        <v>1</v>
      </c>
      <c r="C5" s="133">
        <v>1</v>
      </c>
      <c r="D5" s="133">
        <v>55</v>
      </c>
      <c r="E5" s="133">
        <f>E4+D5</f>
        <v>95</v>
      </c>
    </row>
    <row r="6" spans="1:5" x14ac:dyDescent="0.3">
      <c r="A6" s="153">
        <v>4</v>
      </c>
      <c r="B6" s="133">
        <v>0</v>
      </c>
      <c r="C6" s="133">
        <v>1</v>
      </c>
      <c r="D6" s="133">
        <v>45</v>
      </c>
      <c r="E6" s="133">
        <f>D6</f>
        <v>45</v>
      </c>
    </row>
    <row r="7" spans="1:5" x14ac:dyDescent="0.3">
      <c r="A7" s="153"/>
      <c r="B7" s="133">
        <v>1</v>
      </c>
      <c r="C7" s="133">
        <v>1</v>
      </c>
      <c r="D7" s="133">
        <v>60</v>
      </c>
      <c r="E7" s="133">
        <f>E6+D7</f>
        <v>105</v>
      </c>
    </row>
    <row r="8" spans="1:5" x14ac:dyDescent="0.3">
      <c r="A8" s="153"/>
      <c r="B8" s="133">
        <v>2</v>
      </c>
      <c r="C8" s="133">
        <v>1</v>
      </c>
      <c r="D8" s="133">
        <v>70</v>
      </c>
      <c r="E8" s="133">
        <f>E7+D8</f>
        <v>175</v>
      </c>
    </row>
    <row r="9" spans="1:5" x14ac:dyDescent="0.3">
      <c r="A9" s="153">
        <v>5</v>
      </c>
      <c r="B9" s="133">
        <v>0</v>
      </c>
      <c r="C9" s="133">
        <v>1</v>
      </c>
      <c r="D9" s="133">
        <v>50</v>
      </c>
      <c r="E9" s="133">
        <f>D9</f>
        <v>50</v>
      </c>
    </row>
    <row r="10" spans="1:5" x14ac:dyDescent="0.3">
      <c r="A10" s="153"/>
      <c r="B10" s="133">
        <v>1</v>
      </c>
      <c r="C10" s="133">
        <v>1</v>
      </c>
      <c r="D10" s="133">
        <v>70</v>
      </c>
      <c r="E10" s="133">
        <f>E9+D10</f>
        <v>120</v>
      </c>
    </row>
    <row r="11" spans="1:5" x14ac:dyDescent="0.3">
      <c r="A11" s="153"/>
      <c r="B11" s="133">
        <v>2</v>
      </c>
      <c r="C11" s="133">
        <v>1</v>
      </c>
      <c r="D11" s="133">
        <v>80</v>
      </c>
      <c r="E11" s="133">
        <f>E10+D11</f>
        <v>200</v>
      </c>
    </row>
    <row r="12" spans="1:5" x14ac:dyDescent="0.3">
      <c r="A12" s="153">
        <v>6</v>
      </c>
      <c r="B12" s="133">
        <v>0</v>
      </c>
      <c r="C12" s="133">
        <v>1</v>
      </c>
      <c r="D12" s="133">
        <v>50</v>
      </c>
      <c r="E12" s="133">
        <f>D12</f>
        <v>50</v>
      </c>
    </row>
    <row r="13" spans="1:5" x14ac:dyDescent="0.3">
      <c r="A13" s="153"/>
      <c r="B13" s="133">
        <v>1</v>
      </c>
      <c r="C13" s="133">
        <v>1</v>
      </c>
      <c r="D13" s="133">
        <v>80</v>
      </c>
      <c r="E13" s="133">
        <f>E12+D13</f>
        <v>130</v>
      </c>
    </row>
    <row r="14" spans="1:5" x14ac:dyDescent="0.3">
      <c r="A14" s="153"/>
      <c r="B14" s="133">
        <v>2</v>
      </c>
      <c r="C14" s="133">
        <v>1</v>
      </c>
      <c r="D14" s="133">
        <v>90</v>
      </c>
      <c r="E14" s="133">
        <f>E13+D14</f>
        <v>220</v>
      </c>
    </row>
  </sheetData>
  <mergeCells count="4">
    <mergeCell ref="A4:A5"/>
    <mergeCell ref="A6:A8"/>
    <mergeCell ref="A9:A11"/>
    <mergeCell ref="A12:A14"/>
  </mergeCells>
  <phoneticPr fontId="2" type="noConversion"/>
  <pageMargins left="0.7" right="0.7" top="0.75" bottom="0.75" header="0.3" footer="0.3"/>
  <ignoredErrors>
    <ignoredError sqref="E5:E6 E9 E12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4"/>
  <sheetViews>
    <sheetView workbookViewId="0">
      <selection activeCell="F17" sqref="F17"/>
    </sheetView>
  </sheetViews>
  <sheetFormatPr defaultRowHeight="16.5" x14ac:dyDescent="0.3"/>
  <cols>
    <col min="4" max="6" width="9.25" bestFit="1" customWidth="1"/>
    <col min="14" max="14" width="13.75" bestFit="1" customWidth="1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 x14ac:dyDescent="0.3">
      <c r="A3">
        <v>1</v>
      </c>
      <c r="B3">
        <v>4</v>
      </c>
      <c r="E3" s="1">
        <v>24000</v>
      </c>
    </row>
    <row r="4" spans="1:6" x14ac:dyDescent="0.3">
      <c r="A4">
        <v>2</v>
      </c>
      <c r="C4">
        <v>12</v>
      </c>
      <c r="E4" s="1">
        <v>56000</v>
      </c>
    </row>
    <row r="5" spans="1:6" x14ac:dyDescent="0.3">
      <c r="A5">
        <v>3</v>
      </c>
      <c r="C5">
        <v>20</v>
      </c>
      <c r="E5" s="1">
        <v>120000</v>
      </c>
    </row>
    <row r="6" spans="1:6" x14ac:dyDescent="0.3">
      <c r="A6">
        <v>4</v>
      </c>
      <c r="D6">
        <v>10</v>
      </c>
      <c r="E6" s="1">
        <v>200000</v>
      </c>
    </row>
    <row r="7" spans="1:6" x14ac:dyDescent="0.3">
      <c r="A7">
        <v>5</v>
      </c>
      <c r="D7">
        <v>20</v>
      </c>
      <c r="E7" s="1">
        <v>400000</v>
      </c>
    </row>
    <row r="9" spans="1:6" x14ac:dyDescent="0.3">
      <c r="A9" t="s">
        <v>6</v>
      </c>
    </row>
    <row r="10" spans="1:6" x14ac:dyDescent="0.3">
      <c r="A10" t="s">
        <v>7</v>
      </c>
    </row>
    <row r="11" spans="1:6" x14ac:dyDescent="0.3">
      <c r="A11" t="s">
        <v>8</v>
      </c>
      <c r="B11" t="s">
        <v>2</v>
      </c>
      <c r="C11" t="s">
        <v>9</v>
      </c>
      <c r="D11" t="s">
        <v>10</v>
      </c>
      <c r="E11" t="s">
        <v>11</v>
      </c>
      <c r="F11" t="s">
        <v>12</v>
      </c>
    </row>
    <row r="12" spans="1:6" x14ac:dyDescent="0.3">
      <c r="A12">
        <v>2</v>
      </c>
      <c r="B12">
        <v>2</v>
      </c>
      <c r="F12" s="1">
        <v>2000</v>
      </c>
    </row>
    <row r="13" spans="1:6" x14ac:dyDescent="0.3">
      <c r="A13">
        <v>3</v>
      </c>
      <c r="B13">
        <v>3</v>
      </c>
      <c r="F13" s="1">
        <v>3000</v>
      </c>
    </row>
    <row r="14" spans="1:6" x14ac:dyDescent="0.3">
      <c r="A14">
        <v>4</v>
      </c>
      <c r="C14">
        <v>2</v>
      </c>
      <c r="F14" s="1">
        <v>6000</v>
      </c>
    </row>
    <row r="15" spans="1:6" x14ac:dyDescent="0.3">
      <c r="A15">
        <v>5</v>
      </c>
      <c r="C15">
        <v>3</v>
      </c>
      <c r="F15" s="1">
        <v>9000</v>
      </c>
    </row>
    <row r="16" spans="1:6" x14ac:dyDescent="0.3">
      <c r="A16">
        <v>6</v>
      </c>
      <c r="C16">
        <v>4</v>
      </c>
      <c r="F16" s="1">
        <v>12000</v>
      </c>
    </row>
    <row r="17" spans="1:6" x14ac:dyDescent="0.3">
      <c r="A17">
        <v>7</v>
      </c>
      <c r="C17">
        <v>6</v>
      </c>
      <c r="F17" s="1">
        <v>18000</v>
      </c>
    </row>
    <row r="18" spans="1:6" x14ac:dyDescent="0.3">
      <c r="A18">
        <v>8</v>
      </c>
      <c r="D18">
        <v>5</v>
      </c>
      <c r="F18" s="1">
        <v>45000</v>
      </c>
    </row>
    <row r="19" spans="1:6" x14ac:dyDescent="0.3">
      <c r="A19">
        <v>9</v>
      </c>
      <c r="D19">
        <v>8</v>
      </c>
      <c r="F19" s="1">
        <v>67500</v>
      </c>
    </row>
    <row r="20" spans="1:6" x14ac:dyDescent="0.3">
      <c r="A20">
        <v>10</v>
      </c>
      <c r="D20">
        <v>10</v>
      </c>
      <c r="F20" s="1">
        <v>90000</v>
      </c>
    </row>
    <row r="21" spans="1:6" x14ac:dyDescent="0.3">
      <c r="A21">
        <v>11</v>
      </c>
      <c r="D21">
        <v>12</v>
      </c>
      <c r="F21" s="1">
        <v>112500</v>
      </c>
    </row>
    <row r="22" spans="1:6" x14ac:dyDescent="0.3">
      <c r="A22">
        <v>12</v>
      </c>
      <c r="D22">
        <v>15</v>
      </c>
      <c r="E22">
        <v>1</v>
      </c>
      <c r="F22" s="1">
        <v>135000</v>
      </c>
    </row>
    <row r="23" spans="1:6" x14ac:dyDescent="0.3">
      <c r="B23">
        <f>SUM(B12:B22)</f>
        <v>5</v>
      </c>
      <c r="C23" s="91">
        <f t="shared" ref="C23:D23" si="0">SUM(C12:C22)</f>
        <v>15</v>
      </c>
      <c r="D23" s="91">
        <f t="shared" si="0"/>
        <v>50</v>
      </c>
    </row>
    <row r="24" spans="1:6" s="91" customFormat="1" x14ac:dyDescent="0.3">
      <c r="B24" s="91">
        <f>B23*5</f>
        <v>25</v>
      </c>
      <c r="C24" s="91">
        <f t="shared" ref="C24:D24" si="1">C23*5</f>
        <v>75</v>
      </c>
      <c r="D24" s="91">
        <f t="shared" si="1"/>
        <v>250</v>
      </c>
    </row>
    <row r="25" spans="1:6" x14ac:dyDescent="0.3">
      <c r="A25" t="s">
        <v>13</v>
      </c>
    </row>
    <row r="26" spans="1:6" x14ac:dyDescent="0.3">
      <c r="A26" t="s">
        <v>14</v>
      </c>
      <c r="B26" t="s">
        <v>21</v>
      </c>
      <c r="C26" s="2" t="s">
        <v>22</v>
      </c>
      <c r="D26" t="s">
        <v>23</v>
      </c>
    </row>
    <row r="27" spans="1:6" x14ac:dyDescent="0.3">
      <c r="A27" t="s">
        <v>15</v>
      </c>
      <c r="D27" s="1">
        <v>5000</v>
      </c>
    </row>
    <row r="28" spans="1:6" x14ac:dyDescent="0.3">
      <c r="A28" t="s">
        <v>16</v>
      </c>
      <c r="B28">
        <v>2</v>
      </c>
      <c r="D28" s="1">
        <v>12000</v>
      </c>
    </row>
    <row r="29" spans="1:6" x14ac:dyDescent="0.3">
      <c r="A29" t="s">
        <v>17</v>
      </c>
      <c r="B29">
        <v>4</v>
      </c>
      <c r="D29" s="1">
        <v>28000</v>
      </c>
    </row>
    <row r="30" spans="1:6" x14ac:dyDescent="0.3">
      <c r="A30" t="s">
        <v>18</v>
      </c>
      <c r="B30">
        <v>9</v>
      </c>
      <c r="C30">
        <v>2</v>
      </c>
      <c r="D30" s="1">
        <v>60000</v>
      </c>
    </row>
    <row r="31" spans="1:6" x14ac:dyDescent="0.3">
      <c r="A31" t="s">
        <v>19</v>
      </c>
      <c r="B31">
        <v>15</v>
      </c>
      <c r="C31">
        <v>3</v>
      </c>
      <c r="D31" s="1">
        <v>100000</v>
      </c>
    </row>
    <row r="32" spans="1:6" x14ac:dyDescent="0.3">
      <c r="A32" t="s">
        <v>20</v>
      </c>
      <c r="B32">
        <v>30</v>
      </c>
      <c r="C32">
        <v>4</v>
      </c>
      <c r="D32" s="1">
        <v>200000</v>
      </c>
    </row>
    <row r="34" spans="1:9" x14ac:dyDescent="0.3">
      <c r="B34" t="s">
        <v>444</v>
      </c>
      <c r="C34" t="s">
        <v>445</v>
      </c>
      <c r="D34" t="s">
        <v>446</v>
      </c>
      <c r="E34" t="s">
        <v>447</v>
      </c>
      <c r="F34" t="s">
        <v>448</v>
      </c>
      <c r="G34" t="s">
        <v>449</v>
      </c>
      <c r="H34" t="s">
        <v>450</v>
      </c>
    </row>
    <row r="35" spans="1:9" x14ac:dyDescent="0.3">
      <c r="A35" s="3" t="s">
        <v>7</v>
      </c>
      <c r="B35" s="173" t="s">
        <v>451</v>
      </c>
      <c r="C35" s="173"/>
      <c r="D35" s="173"/>
      <c r="E35" s="173"/>
      <c r="F35" s="173"/>
      <c r="G35" s="173"/>
      <c r="H35" s="173"/>
    </row>
    <row r="36" spans="1:9" x14ac:dyDescent="0.3">
      <c r="A36" s="3">
        <v>1</v>
      </c>
      <c r="B36" s="3"/>
      <c r="C36" s="3"/>
      <c r="E36" t="s">
        <v>452</v>
      </c>
    </row>
    <row r="37" spans="1:9" x14ac:dyDescent="0.3">
      <c r="A37" s="3">
        <v>2</v>
      </c>
      <c r="B37" s="3"/>
      <c r="C37" s="3"/>
      <c r="E37" t="s">
        <v>453</v>
      </c>
    </row>
    <row r="38" spans="1:9" x14ac:dyDescent="0.3">
      <c r="A38" s="3">
        <v>3</v>
      </c>
      <c r="B38" s="3"/>
      <c r="C38" s="3"/>
      <c r="E38" t="s">
        <v>454</v>
      </c>
    </row>
    <row r="39" spans="1:9" x14ac:dyDescent="0.3">
      <c r="A39" s="3">
        <v>4</v>
      </c>
      <c r="B39" s="3"/>
      <c r="C39" s="3"/>
      <c r="E39" t="s">
        <v>372</v>
      </c>
    </row>
    <row r="40" spans="1:9" x14ac:dyDescent="0.3">
      <c r="A40" s="3">
        <v>5</v>
      </c>
      <c r="B40" s="3"/>
      <c r="C40" s="3"/>
      <c r="E40" t="s">
        <v>378</v>
      </c>
    </row>
    <row r="41" spans="1:9" x14ac:dyDescent="0.3">
      <c r="A41" s="3"/>
      <c r="B41" s="3"/>
      <c r="C41" s="3"/>
    </row>
    <row r="42" spans="1:9" x14ac:dyDescent="0.3">
      <c r="A42" s="3"/>
      <c r="B42" s="3"/>
      <c r="C42" s="3"/>
    </row>
    <row r="43" spans="1:9" x14ac:dyDescent="0.3">
      <c r="A43" t="s">
        <v>24</v>
      </c>
      <c r="B43" t="s">
        <v>34</v>
      </c>
      <c r="C43" t="s">
        <v>25</v>
      </c>
      <c r="D43" t="s">
        <v>26</v>
      </c>
      <c r="E43" t="s">
        <v>5</v>
      </c>
      <c r="F43" t="s">
        <v>33</v>
      </c>
      <c r="G43" t="s">
        <v>25</v>
      </c>
      <c r="H43" t="s">
        <v>26</v>
      </c>
      <c r="I43" t="s">
        <v>5</v>
      </c>
    </row>
    <row r="44" spans="1:9" x14ac:dyDescent="0.3">
      <c r="A44" s="3">
        <v>1</v>
      </c>
      <c r="B44" s="3">
        <v>50</v>
      </c>
      <c r="C44">
        <f>SUM(B44)</f>
        <v>50</v>
      </c>
      <c r="F44">
        <v>40</v>
      </c>
      <c r="G44">
        <f>SUM(F44)</f>
        <v>40</v>
      </c>
    </row>
    <row r="45" spans="1:9" x14ac:dyDescent="0.3">
      <c r="A45" s="3">
        <v>2</v>
      </c>
      <c r="B45" s="3">
        <v>100</v>
      </c>
      <c r="C45">
        <f>SUM(B45,C44)</f>
        <v>150</v>
      </c>
      <c r="F45">
        <v>80</v>
      </c>
      <c r="G45">
        <f>SUM(F45,G44)</f>
        <v>120</v>
      </c>
    </row>
    <row r="46" spans="1:9" x14ac:dyDescent="0.3">
      <c r="A46" s="3">
        <v>3</v>
      </c>
      <c r="B46" s="3">
        <v>150</v>
      </c>
      <c r="C46">
        <f t="shared" ref="C46:C103" si="2">SUM(B46,C45)</f>
        <v>300</v>
      </c>
      <c r="F46">
        <v>120</v>
      </c>
      <c r="G46">
        <f t="shared" ref="G46:G103" si="3">SUM(F46,G45)</f>
        <v>240</v>
      </c>
    </row>
    <row r="47" spans="1:9" x14ac:dyDescent="0.3">
      <c r="A47" s="3">
        <v>4</v>
      </c>
      <c r="B47" s="3">
        <v>200</v>
      </c>
      <c r="C47">
        <f t="shared" si="2"/>
        <v>500</v>
      </c>
      <c r="F47">
        <v>160</v>
      </c>
      <c r="G47">
        <f t="shared" si="3"/>
        <v>400</v>
      </c>
    </row>
    <row r="48" spans="1:9" x14ac:dyDescent="0.3">
      <c r="A48" s="3">
        <v>5</v>
      </c>
      <c r="B48" s="3">
        <v>300</v>
      </c>
      <c r="C48">
        <f t="shared" si="2"/>
        <v>800</v>
      </c>
      <c r="F48">
        <v>240</v>
      </c>
      <c r="G48">
        <f t="shared" si="3"/>
        <v>640</v>
      </c>
    </row>
    <row r="49" spans="1:9" x14ac:dyDescent="0.3">
      <c r="A49" s="3">
        <v>6</v>
      </c>
      <c r="B49" s="3">
        <v>400</v>
      </c>
      <c r="C49">
        <f t="shared" si="2"/>
        <v>1200</v>
      </c>
      <c r="F49">
        <v>320</v>
      </c>
      <c r="G49">
        <f t="shared" si="3"/>
        <v>960</v>
      </c>
    </row>
    <row r="50" spans="1:9" x14ac:dyDescent="0.3">
      <c r="A50" s="3">
        <v>7</v>
      </c>
      <c r="B50" s="3">
        <v>500</v>
      </c>
      <c r="C50">
        <f t="shared" si="2"/>
        <v>1700</v>
      </c>
      <c r="F50">
        <v>400</v>
      </c>
      <c r="G50">
        <f t="shared" si="3"/>
        <v>1360</v>
      </c>
    </row>
    <row r="51" spans="1:9" x14ac:dyDescent="0.3">
      <c r="A51" s="3">
        <v>8</v>
      </c>
      <c r="B51" s="3">
        <v>600</v>
      </c>
      <c r="C51">
        <f t="shared" si="2"/>
        <v>2300</v>
      </c>
      <c r="F51">
        <v>480</v>
      </c>
      <c r="G51">
        <f t="shared" si="3"/>
        <v>1840</v>
      </c>
    </row>
    <row r="52" spans="1:9" x14ac:dyDescent="0.3">
      <c r="A52" s="3">
        <v>9</v>
      </c>
      <c r="B52" s="3">
        <v>750</v>
      </c>
      <c r="C52">
        <f t="shared" si="2"/>
        <v>3050</v>
      </c>
      <c r="F52">
        <v>600</v>
      </c>
      <c r="G52">
        <f t="shared" si="3"/>
        <v>2440</v>
      </c>
    </row>
    <row r="53" spans="1:9" x14ac:dyDescent="0.3">
      <c r="A53" s="3">
        <v>10</v>
      </c>
      <c r="B53" s="3">
        <v>950</v>
      </c>
      <c r="C53">
        <f t="shared" si="2"/>
        <v>4000</v>
      </c>
      <c r="D53" t="s">
        <v>27</v>
      </c>
      <c r="E53">
        <v>12000</v>
      </c>
      <c r="F53">
        <v>760</v>
      </c>
      <c r="G53">
        <f t="shared" si="3"/>
        <v>3200</v>
      </c>
      <c r="H53" t="s">
        <v>39</v>
      </c>
      <c r="I53">
        <v>9600</v>
      </c>
    </row>
    <row r="54" spans="1:9" x14ac:dyDescent="0.3">
      <c r="A54" s="3">
        <v>11</v>
      </c>
      <c r="B54" s="3">
        <v>1200</v>
      </c>
      <c r="C54">
        <f t="shared" si="2"/>
        <v>5200</v>
      </c>
      <c r="F54">
        <v>960</v>
      </c>
      <c r="G54">
        <f t="shared" si="3"/>
        <v>4160</v>
      </c>
    </row>
    <row r="55" spans="1:9" x14ac:dyDescent="0.3">
      <c r="A55" s="3">
        <v>12</v>
      </c>
      <c r="B55" s="3">
        <v>1290</v>
      </c>
      <c r="C55">
        <f t="shared" si="2"/>
        <v>6490</v>
      </c>
      <c r="F55">
        <v>1030</v>
      </c>
      <c r="G55">
        <f t="shared" si="3"/>
        <v>5190</v>
      </c>
    </row>
    <row r="56" spans="1:9" x14ac:dyDescent="0.3">
      <c r="A56" s="3">
        <v>13</v>
      </c>
      <c r="B56" s="3">
        <v>1380</v>
      </c>
      <c r="C56">
        <f t="shared" si="2"/>
        <v>7870</v>
      </c>
      <c r="F56">
        <v>1105</v>
      </c>
      <c r="G56">
        <f t="shared" si="3"/>
        <v>6295</v>
      </c>
    </row>
    <row r="57" spans="1:9" x14ac:dyDescent="0.3">
      <c r="A57" s="3">
        <v>14</v>
      </c>
      <c r="B57" s="3">
        <v>1465</v>
      </c>
      <c r="C57">
        <f t="shared" si="2"/>
        <v>9335</v>
      </c>
      <c r="F57">
        <v>1170</v>
      </c>
      <c r="G57">
        <f t="shared" si="3"/>
        <v>7465</v>
      </c>
    </row>
    <row r="58" spans="1:9" x14ac:dyDescent="0.3">
      <c r="A58" s="3">
        <v>15</v>
      </c>
      <c r="B58" s="3">
        <v>1555</v>
      </c>
      <c r="C58">
        <f t="shared" si="2"/>
        <v>10890</v>
      </c>
      <c r="F58">
        <v>1245</v>
      </c>
      <c r="G58">
        <f t="shared" si="3"/>
        <v>8710</v>
      </c>
    </row>
    <row r="59" spans="1:9" x14ac:dyDescent="0.3">
      <c r="A59" s="3">
        <v>16</v>
      </c>
      <c r="B59" s="3">
        <v>1640</v>
      </c>
      <c r="C59">
        <f t="shared" si="2"/>
        <v>12530</v>
      </c>
      <c r="F59">
        <v>1310</v>
      </c>
      <c r="G59">
        <f t="shared" si="3"/>
        <v>10020</v>
      </c>
    </row>
    <row r="60" spans="1:9" x14ac:dyDescent="0.3">
      <c r="A60" s="3">
        <v>17</v>
      </c>
      <c r="B60" s="3">
        <v>1735</v>
      </c>
      <c r="C60">
        <f t="shared" si="2"/>
        <v>14265</v>
      </c>
      <c r="F60">
        <v>1390</v>
      </c>
      <c r="G60">
        <f t="shared" si="3"/>
        <v>11410</v>
      </c>
    </row>
    <row r="61" spans="1:9" x14ac:dyDescent="0.3">
      <c r="A61" s="3">
        <v>18</v>
      </c>
      <c r="B61" s="3">
        <v>1825</v>
      </c>
      <c r="C61">
        <f t="shared" si="2"/>
        <v>16090</v>
      </c>
      <c r="F61">
        <v>1460</v>
      </c>
      <c r="G61">
        <f t="shared" si="3"/>
        <v>12870</v>
      </c>
    </row>
    <row r="62" spans="1:9" x14ac:dyDescent="0.3">
      <c r="A62" s="3">
        <v>19</v>
      </c>
      <c r="B62" s="3">
        <v>1910</v>
      </c>
      <c r="C62">
        <f t="shared" si="2"/>
        <v>18000</v>
      </c>
      <c r="F62">
        <v>1530</v>
      </c>
      <c r="G62">
        <f t="shared" si="3"/>
        <v>14400</v>
      </c>
    </row>
    <row r="63" spans="1:9" x14ac:dyDescent="0.3">
      <c r="A63" s="3">
        <v>20</v>
      </c>
      <c r="B63" s="3">
        <v>2000</v>
      </c>
      <c r="C63">
        <f t="shared" si="2"/>
        <v>20000</v>
      </c>
      <c r="D63" t="s">
        <v>28</v>
      </c>
      <c r="E63">
        <v>28000</v>
      </c>
      <c r="F63">
        <v>1600</v>
      </c>
      <c r="G63">
        <f t="shared" si="3"/>
        <v>16000</v>
      </c>
      <c r="H63" t="s">
        <v>38</v>
      </c>
      <c r="I63">
        <v>22400</v>
      </c>
    </row>
    <row r="64" spans="1:9" x14ac:dyDescent="0.3">
      <c r="A64" s="3">
        <v>21</v>
      </c>
      <c r="B64" s="3">
        <v>3120</v>
      </c>
      <c r="C64">
        <f t="shared" si="2"/>
        <v>23120</v>
      </c>
      <c r="F64">
        <v>2495</v>
      </c>
      <c r="G64">
        <f t="shared" si="3"/>
        <v>18495</v>
      </c>
    </row>
    <row r="65" spans="1:9" x14ac:dyDescent="0.3">
      <c r="A65" s="3">
        <v>22</v>
      </c>
      <c r="B65" s="3">
        <v>3315</v>
      </c>
      <c r="C65">
        <f t="shared" si="2"/>
        <v>26435</v>
      </c>
      <c r="F65">
        <v>2650</v>
      </c>
      <c r="G65">
        <f t="shared" si="3"/>
        <v>21145</v>
      </c>
    </row>
    <row r="66" spans="1:9" x14ac:dyDescent="0.3">
      <c r="A66" s="3">
        <v>23</v>
      </c>
      <c r="B66" s="3">
        <v>3510</v>
      </c>
      <c r="C66">
        <f t="shared" si="2"/>
        <v>29945</v>
      </c>
      <c r="F66">
        <v>2810</v>
      </c>
      <c r="G66">
        <f t="shared" si="3"/>
        <v>23955</v>
      </c>
    </row>
    <row r="67" spans="1:9" x14ac:dyDescent="0.3">
      <c r="A67" s="3">
        <v>24</v>
      </c>
      <c r="B67" s="3">
        <v>3705</v>
      </c>
      <c r="C67">
        <f t="shared" si="2"/>
        <v>33650</v>
      </c>
      <c r="F67">
        <v>2965</v>
      </c>
      <c r="G67">
        <f t="shared" si="3"/>
        <v>26920</v>
      </c>
    </row>
    <row r="68" spans="1:9" x14ac:dyDescent="0.3">
      <c r="A68" s="3">
        <v>25</v>
      </c>
      <c r="B68" s="3">
        <v>3900</v>
      </c>
      <c r="C68">
        <f t="shared" si="2"/>
        <v>37550</v>
      </c>
      <c r="F68">
        <v>3120</v>
      </c>
      <c r="G68">
        <f t="shared" si="3"/>
        <v>30040</v>
      </c>
    </row>
    <row r="69" spans="1:9" x14ac:dyDescent="0.3">
      <c r="A69" s="3">
        <v>26</v>
      </c>
      <c r="B69" s="3">
        <v>4100</v>
      </c>
      <c r="C69">
        <f t="shared" si="2"/>
        <v>41650</v>
      </c>
      <c r="F69">
        <v>3280</v>
      </c>
      <c r="G69">
        <f t="shared" si="3"/>
        <v>33320</v>
      </c>
    </row>
    <row r="70" spans="1:9" x14ac:dyDescent="0.3">
      <c r="A70" s="3">
        <v>27</v>
      </c>
      <c r="B70" s="3">
        <v>4295</v>
      </c>
      <c r="C70">
        <f t="shared" si="2"/>
        <v>45945</v>
      </c>
      <c r="F70">
        <v>3435</v>
      </c>
      <c r="G70">
        <f t="shared" si="3"/>
        <v>36755</v>
      </c>
    </row>
    <row r="71" spans="1:9" x14ac:dyDescent="0.3">
      <c r="A71" s="3">
        <v>28</v>
      </c>
      <c r="B71" s="3">
        <v>4490</v>
      </c>
      <c r="C71">
        <f t="shared" si="2"/>
        <v>50435</v>
      </c>
      <c r="F71">
        <v>3590</v>
      </c>
      <c r="G71">
        <f t="shared" si="3"/>
        <v>40345</v>
      </c>
    </row>
    <row r="72" spans="1:9" x14ac:dyDescent="0.3">
      <c r="A72" s="3">
        <v>29</v>
      </c>
      <c r="B72" s="3">
        <v>4685</v>
      </c>
      <c r="C72">
        <f t="shared" si="2"/>
        <v>55120</v>
      </c>
      <c r="F72">
        <v>3750</v>
      </c>
      <c r="G72">
        <f t="shared" si="3"/>
        <v>44095</v>
      </c>
    </row>
    <row r="73" spans="1:9" x14ac:dyDescent="0.3">
      <c r="A73" s="3">
        <v>30</v>
      </c>
      <c r="B73" s="3">
        <v>4880</v>
      </c>
      <c r="C73">
        <f t="shared" si="2"/>
        <v>60000</v>
      </c>
      <c r="D73" t="s">
        <v>29</v>
      </c>
      <c r="E73">
        <v>60000</v>
      </c>
      <c r="F73">
        <v>3905</v>
      </c>
      <c r="G73">
        <f t="shared" si="3"/>
        <v>48000</v>
      </c>
      <c r="H73" t="s">
        <v>37</v>
      </c>
      <c r="I73">
        <v>48000</v>
      </c>
    </row>
    <row r="74" spans="1:9" x14ac:dyDescent="0.3">
      <c r="A74" s="3">
        <v>31</v>
      </c>
      <c r="B74" s="3">
        <v>7200</v>
      </c>
      <c r="C74">
        <f t="shared" si="2"/>
        <v>67200</v>
      </c>
      <c r="F74">
        <v>5760</v>
      </c>
      <c r="G74">
        <f t="shared" si="3"/>
        <v>53760</v>
      </c>
    </row>
    <row r="75" spans="1:9" x14ac:dyDescent="0.3">
      <c r="A75" s="3">
        <v>32</v>
      </c>
      <c r="B75" s="3">
        <v>7600</v>
      </c>
      <c r="C75">
        <f t="shared" si="2"/>
        <v>74800</v>
      </c>
      <c r="F75">
        <v>6080</v>
      </c>
      <c r="G75">
        <f t="shared" si="3"/>
        <v>59840</v>
      </c>
    </row>
    <row r="76" spans="1:9" x14ac:dyDescent="0.3">
      <c r="A76" s="3">
        <v>33</v>
      </c>
      <c r="B76" s="3">
        <v>8000</v>
      </c>
      <c r="C76">
        <f t="shared" si="2"/>
        <v>82800</v>
      </c>
      <c r="F76">
        <v>6400</v>
      </c>
      <c r="G76">
        <f t="shared" si="3"/>
        <v>66240</v>
      </c>
    </row>
    <row r="77" spans="1:9" x14ac:dyDescent="0.3">
      <c r="A77" s="3">
        <v>34</v>
      </c>
      <c r="B77" s="3">
        <v>8400</v>
      </c>
      <c r="C77">
        <f t="shared" si="2"/>
        <v>91200</v>
      </c>
      <c r="F77">
        <v>6720</v>
      </c>
      <c r="G77">
        <f t="shared" si="3"/>
        <v>72960</v>
      </c>
    </row>
    <row r="78" spans="1:9" x14ac:dyDescent="0.3">
      <c r="A78" s="3">
        <v>35</v>
      </c>
      <c r="B78" s="3">
        <v>8800</v>
      </c>
      <c r="C78">
        <f t="shared" si="2"/>
        <v>100000</v>
      </c>
      <c r="F78">
        <v>7040</v>
      </c>
      <c r="G78">
        <f t="shared" si="3"/>
        <v>80000</v>
      </c>
    </row>
    <row r="79" spans="1:9" x14ac:dyDescent="0.3">
      <c r="A79" s="3">
        <v>36</v>
      </c>
      <c r="B79" s="3">
        <v>9200</v>
      </c>
      <c r="C79">
        <f t="shared" si="2"/>
        <v>109200</v>
      </c>
      <c r="F79">
        <v>7360</v>
      </c>
      <c r="G79">
        <f t="shared" si="3"/>
        <v>87360</v>
      </c>
    </row>
    <row r="80" spans="1:9" x14ac:dyDescent="0.3">
      <c r="A80" s="3">
        <v>37</v>
      </c>
      <c r="B80" s="3">
        <v>9600</v>
      </c>
      <c r="C80">
        <f t="shared" si="2"/>
        <v>118800</v>
      </c>
      <c r="F80">
        <v>7680</v>
      </c>
      <c r="G80">
        <f t="shared" si="3"/>
        <v>95040</v>
      </c>
    </row>
    <row r="81" spans="1:9" x14ac:dyDescent="0.3">
      <c r="A81" s="3">
        <v>38</v>
      </c>
      <c r="B81" s="3">
        <v>10000</v>
      </c>
      <c r="C81">
        <f t="shared" si="2"/>
        <v>128800</v>
      </c>
      <c r="F81">
        <v>8000</v>
      </c>
      <c r="G81">
        <f t="shared" si="3"/>
        <v>103040</v>
      </c>
    </row>
    <row r="82" spans="1:9" x14ac:dyDescent="0.3">
      <c r="A82" s="3">
        <v>39</v>
      </c>
      <c r="B82" s="3">
        <v>10400</v>
      </c>
      <c r="C82">
        <f t="shared" si="2"/>
        <v>139200</v>
      </c>
      <c r="F82">
        <v>8320</v>
      </c>
      <c r="G82">
        <f t="shared" si="3"/>
        <v>111360</v>
      </c>
    </row>
    <row r="83" spans="1:9" x14ac:dyDescent="0.3">
      <c r="A83" s="3">
        <v>40</v>
      </c>
      <c r="B83" s="3">
        <v>10800</v>
      </c>
      <c r="C83">
        <f t="shared" si="2"/>
        <v>150000</v>
      </c>
      <c r="D83" t="s">
        <v>30</v>
      </c>
      <c r="E83">
        <v>100000</v>
      </c>
      <c r="F83">
        <v>8640</v>
      </c>
      <c r="G83">
        <f t="shared" si="3"/>
        <v>120000</v>
      </c>
      <c r="H83" t="s">
        <v>36</v>
      </c>
      <c r="I83">
        <v>80000</v>
      </c>
    </row>
    <row r="84" spans="1:9" x14ac:dyDescent="0.3">
      <c r="A84" s="3">
        <v>41</v>
      </c>
      <c r="B84" s="3">
        <v>11400</v>
      </c>
      <c r="C84">
        <f t="shared" si="2"/>
        <v>161400</v>
      </c>
      <c r="F84">
        <v>9120</v>
      </c>
      <c r="G84">
        <f t="shared" si="3"/>
        <v>129120</v>
      </c>
    </row>
    <row r="85" spans="1:9" x14ac:dyDescent="0.3">
      <c r="A85" s="3">
        <v>42</v>
      </c>
      <c r="B85" s="3">
        <v>12200</v>
      </c>
      <c r="C85">
        <f t="shared" si="2"/>
        <v>173600</v>
      </c>
      <c r="F85">
        <v>9760</v>
      </c>
      <c r="G85">
        <f t="shared" si="3"/>
        <v>138880</v>
      </c>
    </row>
    <row r="86" spans="1:9" x14ac:dyDescent="0.3">
      <c r="A86" s="3">
        <v>43</v>
      </c>
      <c r="B86" s="3">
        <v>13000</v>
      </c>
      <c r="C86">
        <f t="shared" si="2"/>
        <v>186600</v>
      </c>
      <c r="F86">
        <v>10400</v>
      </c>
      <c r="G86">
        <f t="shared" si="3"/>
        <v>149280</v>
      </c>
    </row>
    <row r="87" spans="1:9" x14ac:dyDescent="0.3">
      <c r="A87" s="3">
        <v>44</v>
      </c>
      <c r="B87" s="3">
        <v>13800</v>
      </c>
      <c r="C87">
        <f t="shared" si="2"/>
        <v>200400</v>
      </c>
      <c r="F87">
        <v>11040</v>
      </c>
      <c r="G87">
        <f t="shared" si="3"/>
        <v>160320</v>
      </c>
    </row>
    <row r="88" spans="1:9" x14ac:dyDescent="0.3">
      <c r="A88" s="3">
        <v>45</v>
      </c>
      <c r="B88" s="3">
        <v>14600</v>
      </c>
      <c r="C88">
        <f t="shared" si="2"/>
        <v>215000</v>
      </c>
      <c r="F88">
        <v>11680</v>
      </c>
      <c r="G88">
        <f t="shared" si="3"/>
        <v>172000</v>
      </c>
    </row>
    <row r="89" spans="1:9" x14ac:dyDescent="0.3">
      <c r="A89" s="3">
        <v>46</v>
      </c>
      <c r="B89" s="3">
        <v>15400</v>
      </c>
      <c r="C89">
        <f t="shared" si="2"/>
        <v>230400</v>
      </c>
      <c r="F89">
        <v>12320</v>
      </c>
      <c r="G89">
        <f t="shared" si="3"/>
        <v>184320</v>
      </c>
    </row>
    <row r="90" spans="1:9" x14ac:dyDescent="0.3">
      <c r="A90" s="3">
        <v>47</v>
      </c>
      <c r="B90" s="3">
        <v>16200</v>
      </c>
      <c r="C90">
        <f t="shared" si="2"/>
        <v>246600</v>
      </c>
      <c r="F90">
        <v>12960</v>
      </c>
      <c r="G90">
        <f t="shared" si="3"/>
        <v>197280</v>
      </c>
    </row>
    <row r="91" spans="1:9" x14ac:dyDescent="0.3">
      <c r="A91" s="3">
        <v>48</v>
      </c>
      <c r="B91" s="3">
        <v>17000</v>
      </c>
      <c r="C91">
        <f t="shared" si="2"/>
        <v>263600</v>
      </c>
      <c r="F91">
        <v>13600</v>
      </c>
      <c r="G91">
        <f t="shared" si="3"/>
        <v>210880</v>
      </c>
    </row>
    <row r="92" spans="1:9" x14ac:dyDescent="0.3">
      <c r="A92" s="3">
        <v>49</v>
      </c>
      <c r="B92" s="3">
        <v>17800</v>
      </c>
      <c r="C92">
        <f t="shared" si="2"/>
        <v>281400</v>
      </c>
      <c r="F92">
        <v>14240</v>
      </c>
      <c r="G92">
        <f t="shared" si="3"/>
        <v>225120</v>
      </c>
    </row>
    <row r="93" spans="1:9" x14ac:dyDescent="0.3">
      <c r="A93" s="3">
        <v>50</v>
      </c>
      <c r="B93">
        <v>18600</v>
      </c>
      <c r="C93">
        <f t="shared" si="2"/>
        <v>300000</v>
      </c>
      <c r="D93" t="s">
        <v>31</v>
      </c>
      <c r="E93">
        <v>200000</v>
      </c>
      <c r="F93">
        <v>14880</v>
      </c>
      <c r="G93">
        <f t="shared" si="3"/>
        <v>240000</v>
      </c>
      <c r="H93" t="s">
        <v>35</v>
      </c>
      <c r="I93">
        <v>160000</v>
      </c>
    </row>
    <row r="94" spans="1:9" x14ac:dyDescent="0.3">
      <c r="A94" s="3">
        <v>51</v>
      </c>
      <c r="B94" s="3">
        <v>22800</v>
      </c>
      <c r="C94">
        <f t="shared" si="2"/>
        <v>322800</v>
      </c>
      <c r="F94">
        <v>18240</v>
      </c>
      <c r="G94">
        <f t="shared" si="3"/>
        <v>258240</v>
      </c>
    </row>
    <row r="95" spans="1:9" x14ac:dyDescent="0.3">
      <c r="A95" s="3">
        <v>52</v>
      </c>
      <c r="B95" s="3">
        <v>24400</v>
      </c>
      <c r="C95">
        <f t="shared" si="2"/>
        <v>347200</v>
      </c>
      <c r="F95">
        <v>19520</v>
      </c>
      <c r="G95">
        <f t="shared" si="3"/>
        <v>277760</v>
      </c>
    </row>
    <row r="96" spans="1:9" x14ac:dyDescent="0.3">
      <c r="A96" s="3">
        <v>53</v>
      </c>
      <c r="B96" s="3">
        <v>26000</v>
      </c>
      <c r="C96">
        <f t="shared" si="2"/>
        <v>373200</v>
      </c>
      <c r="F96">
        <v>20800</v>
      </c>
      <c r="G96">
        <f t="shared" si="3"/>
        <v>298560</v>
      </c>
    </row>
    <row r="97" spans="1:11" x14ac:dyDescent="0.3">
      <c r="A97" s="3">
        <v>54</v>
      </c>
      <c r="B97" s="3">
        <v>27600</v>
      </c>
      <c r="C97">
        <f t="shared" si="2"/>
        <v>400800</v>
      </c>
      <c r="F97">
        <v>22080</v>
      </c>
      <c r="G97">
        <f t="shared" si="3"/>
        <v>320640</v>
      </c>
    </row>
    <row r="98" spans="1:11" x14ac:dyDescent="0.3">
      <c r="A98" s="3">
        <v>55</v>
      </c>
      <c r="B98" s="3">
        <v>29200</v>
      </c>
      <c r="C98">
        <f t="shared" si="2"/>
        <v>430000</v>
      </c>
      <c r="F98">
        <v>23360</v>
      </c>
      <c r="G98">
        <f t="shared" si="3"/>
        <v>344000</v>
      </c>
    </row>
    <row r="99" spans="1:11" x14ac:dyDescent="0.3">
      <c r="A99" s="3">
        <v>56</v>
      </c>
      <c r="B99" s="3">
        <v>30800</v>
      </c>
      <c r="C99">
        <f t="shared" si="2"/>
        <v>460800</v>
      </c>
      <c r="F99">
        <v>24640</v>
      </c>
      <c r="G99">
        <f t="shared" si="3"/>
        <v>368640</v>
      </c>
    </row>
    <row r="100" spans="1:11" x14ac:dyDescent="0.3">
      <c r="A100" s="3">
        <v>57</v>
      </c>
      <c r="B100" s="3">
        <v>32400</v>
      </c>
      <c r="C100">
        <f t="shared" si="2"/>
        <v>493200</v>
      </c>
      <c r="F100">
        <v>25920</v>
      </c>
      <c r="G100">
        <f t="shared" si="3"/>
        <v>394560</v>
      </c>
      <c r="K100">
        <f>360000/3000</f>
        <v>120</v>
      </c>
    </row>
    <row r="101" spans="1:11" x14ac:dyDescent="0.3">
      <c r="A101" s="3">
        <v>58</v>
      </c>
      <c r="B101" s="3">
        <v>34000</v>
      </c>
      <c r="C101">
        <f t="shared" si="2"/>
        <v>527200</v>
      </c>
      <c r="F101">
        <v>27200</v>
      </c>
      <c r="G101">
        <f t="shared" si="3"/>
        <v>421760</v>
      </c>
    </row>
    <row r="102" spans="1:11" x14ac:dyDescent="0.3">
      <c r="A102" s="3">
        <v>59</v>
      </c>
      <c r="B102" s="3">
        <v>35600</v>
      </c>
      <c r="C102">
        <f t="shared" si="2"/>
        <v>562800</v>
      </c>
      <c r="F102">
        <v>28480</v>
      </c>
      <c r="G102">
        <f t="shared" si="3"/>
        <v>450240</v>
      </c>
    </row>
    <row r="103" spans="1:11" x14ac:dyDescent="0.3">
      <c r="A103" s="3">
        <v>60</v>
      </c>
      <c r="B103" s="3">
        <v>37200</v>
      </c>
      <c r="C103">
        <f t="shared" si="2"/>
        <v>600000</v>
      </c>
      <c r="F103">
        <v>29760</v>
      </c>
      <c r="G103">
        <f t="shared" si="3"/>
        <v>480000</v>
      </c>
    </row>
    <row r="104" spans="1:11" x14ac:dyDescent="0.3">
      <c r="C104">
        <f>C103/3000</f>
        <v>200</v>
      </c>
      <c r="D104" t="s">
        <v>32</v>
      </c>
      <c r="E104">
        <f>SUM(E44:E103)</f>
        <v>400000</v>
      </c>
      <c r="G104">
        <f>G103/3000</f>
        <v>160</v>
      </c>
      <c r="H104" t="s">
        <v>40</v>
      </c>
      <c r="I104">
        <f>SUM(I44:I103)</f>
        <v>320000</v>
      </c>
    </row>
  </sheetData>
  <mergeCells count="1">
    <mergeCell ref="B35:H3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10</vt:i4>
      </vt:variant>
    </vt:vector>
  </HeadingPairs>
  <TitlesOfParts>
    <vt:vector size="23" baseType="lpstr">
      <vt:lpstr>NIKKE DB</vt:lpstr>
      <vt:lpstr>NIKKE 장비 상황</vt:lpstr>
      <vt:lpstr>NIKKE 오버 옵션</vt:lpstr>
      <vt:lpstr>NIKKE 기업장비 필요</vt:lpstr>
      <vt:lpstr>NIKKE 미장착 기업장비 재고</vt:lpstr>
      <vt:lpstr>NIKKE 싱크로 우선파티</vt:lpstr>
      <vt:lpstr>명일방주 오퍼 보유현황</vt:lpstr>
      <vt:lpstr>명방 오퍼lv</vt:lpstr>
      <vt:lpstr>ZZZ 재화 표</vt:lpstr>
      <vt:lpstr>ZZZ 보유 재화 환산기</vt:lpstr>
      <vt:lpstr>ZZZ 재화 소모량</vt:lpstr>
      <vt:lpstr>ZZZ 재화 상세</vt:lpstr>
      <vt:lpstr>ZZZ 재화 명칭</vt:lpstr>
      <vt:lpstr>NIKKE_R_list</vt:lpstr>
      <vt:lpstr>NIKKE_SR_list</vt:lpstr>
      <vt:lpstr>NIKKE_SSR_list</vt:lpstr>
      <vt:lpstr>ZZZ_캐릭터_경험치</vt:lpstr>
      <vt:lpstr>ZZZ_캐릭터_경험치_10</vt:lpstr>
      <vt:lpstr>ZZZ_캐릭터_경험치_20</vt:lpstr>
      <vt:lpstr>ZZZ_캐릭터_경험치_30</vt:lpstr>
      <vt:lpstr>ZZZ_캐릭터_경험치_40</vt:lpstr>
      <vt:lpstr>ZZZ_캐릭터_경험치_50</vt:lpstr>
      <vt:lpstr>ZZZ_캐릭터_경험치_60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luto</dc:creator>
  <cp:lastModifiedBy>선찬 최</cp:lastModifiedBy>
  <dcterms:created xsi:type="dcterms:W3CDTF">2024-11-05T01:29:43Z</dcterms:created>
  <dcterms:modified xsi:type="dcterms:W3CDTF">2025-01-06T13:06:12Z</dcterms:modified>
</cp:coreProperties>
</file>