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0" documentId="13_ncr:1_{9140A72E-C134-427B-B2ED-B0D70A1BBCCC}"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1" l="1"/>
  <c r="E21" i="11"/>
  <c r="E20" i="11"/>
  <c r="E19" i="11"/>
  <c r="E18" i="11"/>
  <c r="G26" i="11"/>
  <c r="G22" i="11"/>
  <c r="D10" i="11"/>
  <c r="D9" i="11"/>
  <c r="E10" i="11" s="1"/>
  <c r="G7" i="11"/>
  <c r="H5" i="11" l="1"/>
  <c r="G17" i="11"/>
  <c r="G13" i="11"/>
  <c r="G8" i="11"/>
  <c r="G9" i="11" l="1"/>
  <c r="H6" i="11"/>
  <c r="G10" i="11" l="1"/>
  <c r="I5" i="11"/>
  <c r="J5" i="11" s="1"/>
  <c r="K5" i="11" s="1"/>
  <c r="L5" i="11" s="1"/>
  <c r="M5" i="11" s="1"/>
  <c r="N5" i="11" s="1"/>
  <c r="O5" i="11" s="1"/>
  <c r="H4" i="11"/>
  <c r="G11" i="11" l="1"/>
  <c r="O4" i="11"/>
  <c r="P5" i="11"/>
  <c r="Q5" i="11" s="1"/>
  <c r="R5" i="11" s="1"/>
  <c r="S5" i="11" s="1"/>
  <c r="T5" i="11" s="1"/>
  <c r="U5" i="11" s="1"/>
  <c r="V5" i="11" s="1"/>
  <c r="I6" i="11"/>
  <c r="G12" i="11" l="1"/>
  <c r="V4" i="11"/>
  <c r="W5" i="11"/>
  <c r="X5" i="11" s="1"/>
  <c r="Y5" i="11" s="1"/>
  <c r="Z5" i="11" s="1"/>
  <c r="AA5" i="11" s="1"/>
  <c r="AB5" i="11" s="1"/>
  <c r="AC5" i="11" s="1"/>
  <c r="J6" i="11"/>
  <c r="G14" i="11" l="1"/>
  <c r="AD5" i="11"/>
  <c r="AE5" i="11" s="1"/>
  <c r="AF5" i="11" s="1"/>
  <c r="AG5" i="11" s="1"/>
  <c r="AH5" i="11" s="1"/>
  <c r="AI5" i="11" s="1"/>
  <c r="AC4" i="11"/>
  <c r="K6" i="11"/>
  <c r="AJ5" i="11" l="1"/>
  <c r="AK5" i="11" s="1"/>
  <c r="AL5" i="11" s="1"/>
  <c r="AM5" i="11" s="1"/>
  <c r="AN5" i="11" s="1"/>
  <c r="AO5" i="11" s="1"/>
  <c r="AP5" i="11" s="1"/>
  <c r="L6" i="11"/>
  <c r="G15" i="11" l="1"/>
  <c r="D18" i="11"/>
  <c r="AQ5" i="11"/>
  <c r="AR5" i="11" s="1"/>
  <c r="AJ4" i="11"/>
  <c r="M6" i="11"/>
  <c r="G16" i="11" l="1"/>
  <c r="D19" i="11"/>
  <c r="AS5" i="11"/>
  <c r="AR6" i="11"/>
  <c r="AQ4" i="11"/>
  <c r="N6" i="11"/>
  <c r="G18" i="11" l="1"/>
  <c r="D20" i="11"/>
  <c r="AT5" i="11"/>
  <c r="AS6" i="11"/>
  <c r="G19" i="11" l="1"/>
  <c r="D21" i="11"/>
  <c r="AU5" i="11"/>
  <c r="AT6" i="11"/>
  <c r="O6" i="11"/>
  <c r="P6" i="11"/>
  <c r="G20" i="11" l="1"/>
  <c r="D23" i="11"/>
  <c r="AV5" i="11"/>
  <c r="AU6" i="11"/>
  <c r="Q6" i="11"/>
  <c r="G23" i="11" l="1"/>
  <c r="G21" i="11"/>
  <c r="AW5" i="11"/>
  <c r="AV6" i="11"/>
  <c r="R6" i="11"/>
  <c r="AX5" i="11" l="1"/>
  <c r="AX4" i="11" s="1"/>
  <c r="AW6" i="11"/>
  <c r="S6" i="11"/>
  <c r="AY5" i="11" l="1"/>
  <c r="AX6" i="11"/>
  <c r="AZ5" i="11"/>
  <c r="AY6" i="11"/>
  <c r="T6" i="11"/>
  <c r="AZ6" i="11" l="1"/>
  <c r="BA5" i="11"/>
  <c r="U6" i="11"/>
  <c r="BA6" i="11" l="1"/>
  <c r="BB5" i="11"/>
  <c r="V6" i="11"/>
  <c r="BB6" i="11" l="1"/>
  <c r="BC5" i="11"/>
  <c r="W6" i="11"/>
  <c r="BD5" i="11" l="1"/>
  <c r="BE5" i="11" s="1"/>
  <c r="BE4" i="11" s="1"/>
  <c r="BC6" i="11"/>
  <c r="X6" i="11"/>
  <c r="BD6" i="11" l="1"/>
  <c r="Y6" i="11"/>
  <c r="BE6" i="11" l="1"/>
  <c r="BF5" i="11"/>
  <c r="Z6" i="11"/>
  <c r="BF6" i="11" l="1"/>
  <c r="BG5" i="11"/>
  <c r="AA6" i="11"/>
  <c r="BH5" i="11" l="1"/>
  <c r="BG6" i="11"/>
  <c r="AB6" i="11"/>
  <c r="BI5" i="11" l="1"/>
  <c r="BH6" i="11"/>
  <c r="AC6" i="11"/>
  <c r="BJ5" i="11" l="1"/>
  <c r="BI6" i="11"/>
  <c r="AD6" i="11"/>
  <c r="BK5" i="11" l="1"/>
  <c r="BL5" i="11" s="1"/>
  <c r="BJ6" i="11"/>
  <c r="AE6" i="11"/>
  <c r="BM5" i="11" l="1"/>
  <c r="BL6" i="11"/>
  <c r="BK6" i="11"/>
  <c r="AF6" i="11"/>
  <c r="BN5" i="11" l="1"/>
  <c r="BM6" i="11"/>
  <c r="AG6" i="11"/>
  <c r="BO5" i="11" l="1"/>
  <c r="BN6" i="11"/>
  <c r="AH6" i="11"/>
  <c r="BP5" i="11" l="1"/>
  <c r="BO6" i="11"/>
  <c r="AI6" i="11"/>
  <c r="BQ5" i="11" l="1"/>
  <c r="BP6" i="11"/>
  <c r="AJ6" i="11"/>
  <c r="BR5" i="11" l="1"/>
  <c r="BQ6" i="11"/>
  <c r="AK6" i="11"/>
  <c r="BS5" i="11" l="1"/>
  <c r="BR6" i="11"/>
  <c r="AL6" i="11"/>
  <c r="BT5" i="11" l="1"/>
  <c r="BS6" i="11"/>
  <c r="AM6" i="11"/>
  <c r="BT6" i="11" l="1"/>
  <c r="BU5" i="11"/>
  <c r="AN6" i="11"/>
  <c r="BU6" i="11" l="1"/>
  <c r="BV5" i="11"/>
  <c r="AO6" i="11"/>
  <c r="BW5" i="11" l="1"/>
  <c r="BV6" i="11"/>
  <c r="AP6" i="11"/>
  <c r="BW6" i="11" l="1"/>
  <c r="BX5" i="11"/>
  <c r="AQ6" i="11"/>
  <c r="BY5" i="11" l="1"/>
  <c r="BX6" i="11"/>
  <c r="BZ5" i="11" l="1"/>
  <c r="BY6" i="11"/>
  <c r="CA5" i="11" l="1"/>
  <c r="BZ6" i="11"/>
  <c r="CB5" i="11" l="1"/>
  <c r="CA6" i="11"/>
  <c r="CB6" i="11" l="1"/>
  <c r="CC5" i="11"/>
  <c r="CD5" i="11" l="1"/>
  <c r="CC6" i="11"/>
  <c r="CE5" i="11" l="1"/>
  <c r="CD6" i="11"/>
  <c r="CE6" i="11" l="1"/>
  <c r="CF5" i="11"/>
  <c r="CG5" i="11" l="1"/>
  <c r="CF6" i="11"/>
  <c r="CG6" i="11" l="1"/>
  <c r="CH5" i="11"/>
  <c r="CI5" i="11" l="1"/>
  <c r="CH6" i="11"/>
  <c r="CJ5" i="11" l="1"/>
  <c r="CI6" i="11"/>
  <c r="CJ6" i="11" l="1"/>
  <c r="CK5" i="11"/>
  <c r="CL5" i="11" l="1"/>
  <c r="CK6" i="11"/>
  <c r="CL6" i="11" l="1"/>
  <c r="CM5" i="11"/>
  <c r="CM6" i="11" l="1"/>
  <c r="CN5" i="11"/>
  <c r="CN6" i="11" l="1"/>
  <c r="CO5" i="11"/>
  <c r="CO6" i="11" l="1"/>
  <c r="CP5" i="11"/>
  <c r="CP6" i="11" l="1"/>
  <c r="CQ5" i="11"/>
  <c r="CR5" i="11" l="1"/>
  <c r="CQ6" i="11"/>
  <c r="CS5" i="11" l="1"/>
  <c r="CR6" i="11"/>
  <c r="CT5" i="11" l="1"/>
  <c r="CT6" i="11" s="1"/>
  <c r="CS6" i="11"/>
  <c r="CU5" i="11" l="1"/>
  <c r="CU6" i="11" s="1"/>
  <c r="CV5" i="11" l="1"/>
  <c r="CW5" i="11" l="1"/>
  <c r="CW6" i="11" s="1"/>
  <c r="CV6" i="11"/>
  <c r="D24" i="11"/>
  <c r="E24" i="11" l="1"/>
  <c r="D25" i="11" s="1"/>
  <c r="E25" i="11" s="1"/>
  <c r="G24" i="11"/>
  <c r="G25" i="11" l="1"/>
</calcChain>
</file>

<file path=xl/sharedStrings.xml><?xml version="1.0" encoding="utf-8"?>
<sst xmlns="http://schemas.openxmlformats.org/spreadsheetml/2006/main" count="61" uniqueCount="60">
  <si>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</si>
  <si>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</si>
  <si>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</si>
  <si>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</si>
  <si>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</si>
  <si>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</si>
  <si>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</si>
  <si>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</si>
  <si>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</si>
  <si>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</si>
  <si>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</si>
  <si>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</si>
  <si>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</si>
  <si>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</si>
  <si>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</si>
  <si>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</si>
  <si>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</si>
  <si>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</si>
  <si>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</si>
  <si>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</si>
  <si>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</si>
  <si>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</si>
  <si>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</si>
  <si>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</si>
  <si>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</si>
  <si>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</si>
  <si>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</si>
  <si>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</si>
  <si>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</si>
  <si>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</si>
  <si>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</si>
  <si>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</si>
  <si>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</si>
  <si>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Initialization</t>
  </si>
  <si>
    <t>Proposal Preparation</t>
  </si>
  <si>
    <t>Module Installation</t>
  </si>
  <si>
    <t>Readme</t>
  </si>
  <si>
    <t>Synopsis</t>
  </si>
  <si>
    <t>Source File Preparation</t>
  </si>
  <si>
    <t>Finalization</t>
  </si>
  <si>
    <t>Technology Selection</t>
  </si>
  <si>
    <t>Research</t>
  </si>
  <si>
    <t>Selection</t>
  </si>
  <si>
    <t>Purchasing</t>
  </si>
  <si>
    <t>25_CS_IOT_4A_09</t>
  </si>
  <si>
    <t>AI &amp; IoT Introduction</t>
  </si>
  <si>
    <t>Image Processing</t>
  </si>
  <si>
    <t>IoT Devices and sensors</t>
  </si>
  <si>
    <t>Advanced Camera Systems</t>
  </si>
  <si>
    <t>Implementation and Testing</t>
  </si>
  <si>
    <t>Future Trends and challlenges</t>
  </si>
  <si>
    <t>05-20-2024</t>
  </si>
  <si>
    <t>Aquasense</t>
  </si>
  <si>
    <t xml:space="preserve">Intregation of AI and Iot </t>
  </si>
  <si>
    <t>Oct 31,2024</t>
  </si>
  <si>
    <t>Sept 4 2024</t>
  </si>
  <si>
    <t xml:space="preserve"> Nov 14,2024</t>
  </si>
  <si>
    <t>July 4,2025</t>
  </si>
  <si>
    <t>May 28,2025</t>
  </si>
  <si>
    <t>Jan 21,2024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</si>
</sst>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
      <sz val="20"/>
      <color theme="1"/>
      <name val="Times New Roman"/>
      <family val="1"/>
    </font>
    <font>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0" fontId="5" fillId="9" borderId="2" xfId="0" applyFont="1" applyFill="1" applyBorder="1" applyAlignment="1">
      <alignment horizontal="left" vertical="center" wrapText="1" indent="1"/>
    </xf>
    <xf numFmtId="168" fontId="0" fillId="7" borderId="0" xfId="0" applyNumberFormat="1" applyFill="1" applyAlignment="1">
      <alignment horizontal="left" vertical="center" indent="1"/>
    </xf>
    <xf numFmtId="168" fontId="0" fillId="7" borderId="0" xfId="0" applyNumberFormat="1" applyFill="1"/>
    <xf numFmtId="168" fontId="0" fillId="7" borderId="0" xfId="0" applyNumberFormat="1" applyFill="1" applyAlignment="1">
      <alignment horizontal="left" vertical="center"/>
    </xf>
    <xf numFmtId="168" fontId="0" fillId="7" borderId="0" xfId="0" applyNumberFormat="1" applyFill="1" applyAlignment="1">
      <alignment vertical="center"/>
    </xf>
    <xf numFmtId="0" fontId="23" fillId="0" borderId="0" xfId="6" applyFont="1"/>
    <xf numFmtId="0" fontId="24" fillId="0" borderId="0" xfId="5" applyFont="1" applyAlignment="1">
      <alignment horizontal="left"/>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9">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W28"/>
  <sheetViews>
    <sheetView showGridLines="0" tabSelected="1" showRuler="0" zoomScale="49" zoomScaleNormal="100" zoomScalePageLayoutView="70" workbookViewId="0">
      <pane ySplit="6" topLeftCell="A8" activePane="bottomLeft" state="frozen"/>
      <selection pane="bottomLeft" activeCell="CX28" sqref="CX28"/>
    </sheetView>
  </sheetViews>
  <sheetFormatPr defaultRowHeight="30" customHeight="1" x14ac:dyDescent="0.35"/>
  <cols>
    <col min="1" max="1" width="2.6328125" style="52" customWidth="1"/>
    <col min="2" max="2" width="30.1796875" customWidth="1"/>
    <col min="3" max="3" width="10.6328125" customWidth="1"/>
    <col min="4" max="4" width="10.453125" style="4" customWidth="1"/>
    <col min="5" max="5" width="10.453125" customWidth="1"/>
    <col min="6" max="6" width="2.6328125" customWidth="1"/>
    <col min="7" max="7" width="6.08984375" hidden="1" customWidth="1"/>
    <col min="8" max="63" width="2.54296875" customWidth="1"/>
    <col min="64" max="64" width="3.08984375" customWidth="1"/>
    <col min="65" max="65" width="3" customWidth="1"/>
    <col min="66" max="66" width="2.90625" customWidth="1"/>
    <col min="67" max="67" width="2.6328125" customWidth="1"/>
    <col min="68" max="68" width="2.90625" customWidth="1"/>
    <col min="69" max="69" width="3.1796875" customWidth="1"/>
    <col min="70" max="70" width="2.90625" customWidth="1"/>
    <col min="71" max="71" width="3.36328125" customWidth="1"/>
    <col min="72" max="72" width="3" customWidth="1"/>
    <col min="73" max="73" width="3.453125" customWidth="1"/>
    <col min="74" max="74" width="2.90625" customWidth="1"/>
    <col min="75" max="75" width="2.54296875" customWidth="1"/>
    <col min="76" max="77" width="3.08984375" customWidth="1"/>
    <col min="78" max="78" width="3.1796875" customWidth="1"/>
    <col min="79" max="79" width="3.36328125" customWidth="1"/>
    <col min="80" max="80" width="3.6328125" customWidth="1"/>
    <col min="81" max="81" width="3.453125" customWidth="1"/>
    <col min="82" max="82" width="3.08984375" customWidth="1"/>
    <col min="83" max="83" width="3.1796875" customWidth="1"/>
    <col min="84" max="84" width="3" customWidth="1"/>
    <col min="85" max="85" width="2.81640625" customWidth="1"/>
    <col min="86" max="86" width="3.36328125" customWidth="1"/>
    <col min="87" max="87" width="2.36328125" bestFit="1" customWidth="1"/>
    <col min="88" max="88" width="2.90625" customWidth="1"/>
    <col min="89" max="89" width="3.90625" customWidth="1"/>
    <col min="90" max="91" width="3.453125" customWidth="1"/>
    <col min="92" max="92" width="3" customWidth="1"/>
    <col min="93" max="93" width="3.54296875" customWidth="1"/>
    <col min="94" max="94" width="3.81640625" customWidth="1"/>
    <col min="95" max="96" width="3.1796875" customWidth="1"/>
    <col min="97" max="97" width="3.54296875" customWidth="1"/>
    <col min="98" max="98" width="3.08984375" customWidth="1"/>
    <col min="99" max="99" width="3.6328125" customWidth="1"/>
    <col min="100" max="100" width="3.81640625" customWidth="1"/>
    <col min="101" max="101" width="3.08984375" customWidth="1"/>
  </cols>
  <sheetData>
    <row r="1" spans="1:101" ht="30" customHeight="1" x14ac:dyDescent="0.6">
      <c r="A1" s="53" t="s">
        <v>23</v>
      </c>
      <c r="B1" s="75" t="s">
        <v>52</v>
      </c>
      <c r="C1" s="1"/>
      <c r="D1" s="3"/>
      <c r="E1" s="41"/>
      <c r="G1" s="1"/>
      <c r="H1" s="65"/>
    </row>
    <row r="2" spans="1:101" ht="30" customHeight="1" x14ac:dyDescent="0.55000000000000004">
      <c r="A2" s="52" t="s">
        <v>20</v>
      </c>
      <c r="B2" s="74" t="s">
        <v>44</v>
      </c>
      <c r="H2" s="66"/>
    </row>
    <row r="3" spans="1:101" ht="30" customHeight="1" x14ac:dyDescent="0.35">
      <c r="A3" s="52" t="s">
        <v>30</v>
      </c>
      <c r="B3" s="55"/>
      <c r="C3" s="68"/>
      <c r="D3" s="79">
        <v>45387</v>
      </c>
      <c r="E3" s="79"/>
    </row>
    <row r="4" spans="1:101" ht="30" customHeight="1" x14ac:dyDescent="0.35">
      <c r="A4" s="53" t="s">
        <v>24</v>
      </c>
      <c r="C4" s="68"/>
      <c r="D4" s="6">
        <v>1</v>
      </c>
      <c r="H4" s="76">
        <f>H5</f>
        <v>45383</v>
      </c>
      <c r="I4" s="77"/>
      <c r="J4" s="77"/>
      <c r="K4" s="77"/>
      <c r="L4" s="77"/>
      <c r="M4" s="77"/>
      <c r="N4" s="78"/>
      <c r="O4" s="76">
        <f>O5</f>
        <v>45390</v>
      </c>
      <c r="P4" s="77"/>
      <c r="Q4" s="77"/>
      <c r="R4" s="77"/>
      <c r="S4" s="77"/>
      <c r="T4" s="77"/>
      <c r="U4" s="78"/>
      <c r="V4" s="76">
        <f>V5</f>
        <v>45397</v>
      </c>
      <c r="W4" s="77"/>
      <c r="X4" s="77"/>
      <c r="Y4" s="77"/>
      <c r="Z4" s="77"/>
      <c r="AA4" s="77"/>
      <c r="AB4" s="78"/>
      <c r="AC4" s="76">
        <f>AC5</f>
        <v>45404</v>
      </c>
      <c r="AD4" s="77"/>
      <c r="AE4" s="77"/>
      <c r="AF4" s="77"/>
      <c r="AG4" s="77"/>
      <c r="AH4" s="77"/>
      <c r="AI4" s="78"/>
      <c r="AJ4" s="76">
        <f>AJ5</f>
        <v>45411</v>
      </c>
      <c r="AK4" s="77"/>
      <c r="AL4" s="77"/>
      <c r="AM4" s="77"/>
      <c r="AN4" s="77"/>
      <c r="AO4" s="77"/>
      <c r="AP4" s="78"/>
      <c r="AQ4" s="76">
        <f>AQ5</f>
        <v>45418</v>
      </c>
      <c r="AR4" s="77"/>
      <c r="AS4" s="77"/>
      <c r="AT4" s="77"/>
      <c r="AU4" s="77"/>
      <c r="AV4" s="77"/>
      <c r="AW4" s="78"/>
      <c r="AX4" s="76">
        <f>AX5</f>
        <v>45425</v>
      </c>
      <c r="AY4" s="77"/>
      <c r="AZ4" s="77"/>
      <c r="BA4" s="77"/>
      <c r="BB4" s="77"/>
      <c r="BC4" s="77"/>
      <c r="BD4" s="78"/>
      <c r="BE4" s="76">
        <f>BE5</f>
        <v>45432</v>
      </c>
      <c r="BF4" s="77"/>
      <c r="BG4" s="77"/>
      <c r="BH4" s="77"/>
      <c r="BI4" s="77"/>
      <c r="BJ4" s="77"/>
      <c r="BK4" s="78"/>
      <c r="BL4" s="70" t="s">
        <v>54</v>
      </c>
      <c r="BM4" s="71"/>
      <c r="BN4" s="71"/>
      <c r="BO4" s="71"/>
      <c r="BP4" s="71"/>
      <c r="BQ4" s="71"/>
      <c r="BR4" s="72"/>
      <c r="BS4" s="72" t="s">
        <v>55</v>
      </c>
      <c r="BT4" s="72"/>
      <c r="BU4" s="72"/>
      <c r="BV4" s="72"/>
      <c r="BW4" s="71"/>
      <c r="BX4" s="71"/>
      <c r="BY4" s="71"/>
      <c r="BZ4" s="73" t="s">
        <v>56</v>
      </c>
      <c r="CA4" s="73"/>
      <c r="CB4" s="73"/>
      <c r="CC4" s="71"/>
      <c r="CD4" s="71"/>
      <c r="CE4" s="71"/>
      <c r="CF4" s="73"/>
      <c r="CG4" s="73" t="s">
        <v>59</v>
      </c>
      <c r="CH4" s="73"/>
      <c r="CI4" s="73"/>
      <c r="CJ4" s="73"/>
      <c r="CK4" s="71"/>
      <c r="CL4" s="71"/>
      <c r="CM4" s="71"/>
      <c r="CN4" s="73" t="s">
        <v>58</v>
      </c>
      <c r="CO4" s="73"/>
      <c r="CP4" s="73"/>
      <c r="CQ4" s="71"/>
      <c r="CR4" s="71"/>
      <c r="CS4" s="71"/>
      <c r="CT4" s="71"/>
      <c r="CU4" s="73" t="s">
        <v>57</v>
      </c>
      <c r="CV4" s="73"/>
      <c r="CW4" s="73"/>
    </row>
    <row r="5" spans="1:101" ht="15" customHeight="1" x14ac:dyDescent="0.35">
      <c r="A5" s="53" t="s">
        <v>25</v>
      </c>
      <c r="B5" s="64"/>
      <c r="C5" s="64"/>
      <c r="D5" s="64"/>
      <c r="E5" s="64"/>
      <c r="F5" s="64"/>
      <c r="H5" s="10">
        <f>Project_Start-WEEKDAY(Project_Start,1)+2+7*(Display_Week-1)</f>
        <v>45383</v>
      </c>
      <c r="I5" s="9">
        <f>H5+1</f>
        <v>45384</v>
      </c>
      <c r="J5" s="9">
        <f t="shared" ref="J5:AW5" si="0">I5+1</f>
        <v>45385</v>
      </c>
      <c r="K5" s="9">
        <f t="shared" si="0"/>
        <v>45386</v>
      </c>
      <c r="L5" s="9">
        <f t="shared" si="0"/>
        <v>45387</v>
      </c>
      <c r="M5" s="9">
        <f t="shared" si="0"/>
        <v>45388</v>
      </c>
      <c r="N5" s="11">
        <f t="shared" si="0"/>
        <v>45389</v>
      </c>
      <c r="O5" s="10">
        <f>N5+1</f>
        <v>45390</v>
      </c>
      <c r="P5" s="9">
        <f>O5+1</f>
        <v>45391</v>
      </c>
      <c r="Q5" s="9">
        <f t="shared" si="0"/>
        <v>45392</v>
      </c>
      <c r="R5" s="9">
        <f t="shared" si="0"/>
        <v>45393</v>
      </c>
      <c r="S5" s="9">
        <f t="shared" si="0"/>
        <v>45394</v>
      </c>
      <c r="T5" s="9">
        <f t="shared" si="0"/>
        <v>45395</v>
      </c>
      <c r="U5" s="11">
        <f t="shared" si="0"/>
        <v>45396</v>
      </c>
      <c r="V5" s="10">
        <f>U5+1</f>
        <v>45397</v>
      </c>
      <c r="W5" s="9">
        <f>V5+1</f>
        <v>45398</v>
      </c>
      <c r="X5" s="9">
        <f t="shared" si="0"/>
        <v>45399</v>
      </c>
      <c r="Y5" s="9">
        <f t="shared" si="0"/>
        <v>45400</v>
      </c>
      <c r="Z5" s="9">
        <f t="shared" si="0"/>
        <v>45401</v>
      </c>
      <c r="AA5" s="9">
        <f t="shared" si="0"/>
        <v>45402</v>
      </c>
      <c r="AB5" s="11">
        <f t="shared" si="0"/>
        <v>45403</v>
      </c>
      <c r="AC5" s="10">
        <f>AB5+1</f>
        <v>45404</v>
      </c>
      <c r="AD5" s="9">
        <f>AC5+1</f>
        <v>45405</v>
      </c>
      <c r="AE5" s="9">
        <f t="shared" si="0"/>
        <v>45406</v>
      </c>
      <c r="AF5" s="9">
        <f t="shared" si="0"/>
        <v>45407</v>
      </c>
      <c r="AG5" s="9">
        <f t="shared" si="0"/>
        <v>45408</v>
      </c>
      <c r="AH5" s="9">
        <f t="shared" si="0"/>
        <v>45409</v>
      </c>
      <c r="AI5" s="11">
        <f t="shared" si="0"/>
        <v>45410</v>
      </c>
      <c r="AJ5" s="10">
        <f>AI5+1</f>
        <v>45411</v>
      </c>
      <c r="AK5" s="9">
        <f>AJ5+1</f>
        <v>45412</v>
      </c>
      <c r="AL5" s="9">
        <f t="shared" si="0"/>
        <v>45413</v>
      </c>
      <c r="AM5" s="9">
        <f t="shared" si="0"/>
        <v>45414</v>
      </c>
      <c r="AN5" s="9">
        <f t="shared" si="0"/>
        <v>45415</v>
      </c>
      <c r="AO5" s="9">
        <f t="shared" si="0"/>
        <v>45416</v>
      </c>
      <c r="AP5" s="11">
        <f t="shared" si="0"/>
        <v>45417</v>
      </c>
      <c r="AQ5" s="10">
        <f>AP5+1</f>
        <v>45418</v>
      </c>
      <c r="AR5" s="9">
        <f>AQ5+1</f>
        <v>45419</v>
      </c>
      <c r="AS5" s="9">
        <f t="shared" si="0"/>
        <v>45420</v>
      </c>
      <c r="AT5" s="9">
        <f t="shared" si="0"/>
        <v>45421</v>
      </c>
      <c r="AU5" s="9">
        <f t="shared" si="0"/>
        <v>45422</v>
      </c>
      <c r="AV5" s="9">
        <f t="shared" si="0"/>
        <v>45423</v>
      </c>
      <c r="AW5" s="11">
        <f t="shared" si="0"/>
        <v>45424</v>
      </c>
      <c r="AX5" s="10">
        <f>AW5+1</f>
        <v>45425</v>
      </c>
      <c r="AY5" s="9">
        <f>AX5+1</f>
        <v>45426</v>
      </c>
      <c r="AZ5" s="9">
        <f t="shared" ref="AZ5:BD5" si="1">AY5+1</f>
        <v>45427</v>
      </c>
      <c r="BA5" s="9">
        <f t="shared" si="1"/>
        <v>45428</v>
      </c>
      <c r="BB5" s="9">
        <f t="shared" si="1"/>
        <v>45429</v>
      </c>
      <c r="BC5" s="9">
        <f t="shared" si="1"/>
        <v>45430</v>
      </c>
      <c r="BD5" s="11">
        <f t="shared" si="1"/>
        <v>45431</v>
      </c>
      <c r="BE5" s="10">
        <f>BD5+1</f>
        <v>45432</v>
      </c>
      <c r="BF5" s="9">
        <f>BE5+1</f>
        <v>45433</v>
      </c>
      <c r="BG5" s="9">
        <f t="shared" ref="BG5:BK5" si="2">BF5+1</f>
        <v>45434</v>
      </c>
      <c r="BH5" s="9">
        <f t="shared" si="2"/>
        <v>45435</v>
      </c>
      <c r="BI5" s="9">
        <f t="shared" si="2"/>
        <v>45436</v>
      </c>
      <c r="BJ5" s="9">
        <f t="shared" si="2"/>
        <v>45437</v>
      </c>
      <c r="BK5" s="11">
        <f t="shared" si="2"/>
        <v>45438</v>
      </c>
      <c r="BL5" s="11">
        <f>BK5+1</f>
        <v>45439</v>
      </c>
      <c r="BM5" s="11">
        <f t="shared" ref="BM5" si="3">BL5+1</f>
        <v>45440</v>
      </c>
      <c r="BN5" s="11">
        <f t="shared" ref="BN5" si="4">BM5+1</f>
        <v>45441</v>
      </c>
      <c r="BO5" s="11">
        <f t="shared" ref="BO5" si="5">BN5+1</f>
        <v>45442</v>
      </c>
      <c r="BP5" s="11">
        <f t="shared" ref="BP5" si="6">BO5+1</f>
        <v>45443</v>
      </c>
      <c r="BQ5" s="11">
        <f t="shared" ref="BQ5" si="7">BP5+1</f>
        <v>45444</v>
      </c>
      <c r="BR5" s="11">
        <f t="shared" ref="BR5" si="8">BQ5+1</f>
        <v>45445</v>
      </c>
      <c r="BS5" s="11">
        <f t="shared" ref="BS5" si="9">BR5+1</f>
        <v>45446</v>
      </c>
      <c r="BT5" s="11">
        <f t="shared" ref="BT5" si="10">BS5+1</f>
        <v>45447</v>
      </c>
      <c r="BU5" s="11">
        <f t="shared" ref="BU5" si="11">BT5+1</f>
        <v>45448</v>
      </c>
      <c r="BV5" s="11">
        <f t="shared" ref="BV5" si="12">BU5+1</f>
        <v>45449</v>
      </c>
      <c r="BW5" s="11">
        <f t="shared" ref="BW5" si="13">BV5+1</f>
        <v>45450</v>
      </c>
      <c r="BX5" s="11">
        <f t="shared" ref="BX5" si="14">BW5+1</f>
        <v>45451</v>
      </c>
      <c r="BY5" s="11">
        <f t="shared" ref="BY5" si="15">BX5+1</f>
        <v>45452</v>
      </c>
      <c r="BZ5" s="11">
        <f t="shared" ref="BZ5" si="16">BY5+1</f>
        <v>45453</v>
      </c>
      <c r="CA5" s="11">
        <f t="shared" ref="CA5" si="17">BZ5+1</f>
        <v>45454</v>
      </c>
      <c r="CB5" s="11">
        <f t="shared" ref="CB5" si="18">CA5+1</f>
        <v>45455</v>
      </c>
      <c r="CC5" s="11">
        <f t="shared" ref="CC5" si="19">CB5+1</f>
        <v>45456</v>
      </c>
      <c r="CD5" s="11">
        <f t="shared" ref="CD5" si="20">CC5+1</f>
        <v>45457</v>
      </c>
      <c r="CE5" s="11">
        <f t="shared" ref="CE5" si="21">CD5+1</f>
        <v>45458</v>
      </c>
      <c r="CF5" s="11">
        <f t="shared" ref="CF5" si="22">CE5+1</f>
        <v>45459</v>
      </c>
      <c r="CG5" s="11">
        <f t="shared" ref="CG5" si="23">CF5+1</f>
        <v>45460</v>
      </c>
      <c r="CH5" s="11">
        <f t="shared" ref="CH5" si="24">CG5+1</f>
        <v>45461</v>
      </c>
      <c r="CI5" s="11">
        <f t="shared" ref="CI5" si="25">CH5+1</f>
        <v>45462</v>
      </c>
      <c r="CJ5" s="11">
        <f t="shared" ref="CJ5" si="26">CI5+1</f>
        <v>45463</v>
      </c>
      <c r="CK5" s="11">
        <f t="shared" ref="CK5" si="27">CJ5+1</f>
        <v>45464</v>
      </c>
      <c r="CL5" s="11">
        <f t="shared" ref="CL5" si="28">CK5+1</f>
        <v>45465</v>
      </c>
      <c r="CM5" s="11">
        <f t="shared" ref="CM5" si="29">CL5+1</f>
        <v>45466</v>
      </c>
      <c r="CN5" s="11">
        <f t="shared" ref="CN5" si="30">CM5+1</f>
        <v>45467</v>
      </c>
      <c r="CO5" s="11">
        <f t="shared" ref="CO5" si="31">CN5+1</f>
        <v>45468</v>
      </c>
      <c r="CP5" s="11">
        <f t="shared" ref="CP5" si="32">CO5+1</f>
        <v>45469</v>
      </c>
      <c r="CQ5" s="11">
        <f t="shared" ref="CQ5" si="33">CP5+1</f>
        <v>45470</v>
      </c>
      <c r="CR5" s="11">
        <f t="shared" ref="CR5" si="34">CQ5+1</f>
        <v>45471</v>
      </c>
      <c r="CS5" s="11">
        <f t="shared" ref="CS5" si="35">CR5+1</f>
        <v>45472</v>
      </c>
      <c r="CT5" s="11">
        <f t="shared" ref="CT5" si="36">CS5+1</f>
        <v>45473</v>
      </c>
      <c r="CU5" s="11">
        <f t="shared" ref="CU5" si="37">CT5+1</f>
        <v>45474</v>
      </c>
      <c r="CV5" s="11">
        <f t="shared" ref="CV5" si="38">CU5+1</f>
        <v>45475</v>
      </c>
      <c r="CW5" s="11">
        <f t="shared" ref="CW5" si="39">CV5+1</f>
        <v>45476</v>
      </c>
    </row>
    <row r="6" spans="1:101" ht="30" customHeight="1" thickBot="1" x14ac:dyDescent="0.4">
      <c r="A6" s="53" t="s">
        <v>26</v>
      </c>
      <c r="B6" s="7" t="s">
        <v>5</v>
      </c>
      <c r="C6" s="8" t="s">
        <v>0</v>
      </c>
      <c r="D6" s="8" t="s">
        <v>2</v>
      </c>
      <c r="E6" s="8" t="s">
        <v>3</v>
      </c>
      <c r="F6" s="8"/>
      <c r="G6" s="8" t="s">
        <v>4</v>
      </c>
      <c r="H6" s="12" t="str">
        <f t="shared" ref="H6" si="40">LEFT(TEXT(H5,"ddd"),1)</f>
        <v>M</v>
      </c>
      <c r="I6" s="12" t="str">
        <f t="shared" ref="I6:AQ6" si="41">LEFT(TEXT(I5,"ddd"),1)</f>
        <v>T</v>
      </c>
      <c r="J6" s="12" t="str">
        <f t="shared" si="41"/>
        <v>W</v>
      </c>
      <c r="K6" s="12" t="str">
        <f t="shared" si="41"/>
        <v>T</v>
      </c>
      <c r="L6" s="12" t="str">
        <f t="shared" si="41"/>
        <v>F</v>
      </c>
      <c r="M6" s="12" t="str">
        <f t="shared" si="41"/>
        <v>S</v>
      </c>
      <c r="N6" s="12" t="str">
        <f t="shared" si="41"/>
        <v>S</v>
      </c>
      <c r="O6" s="12" t="str">
        <f t="shared" si="41"/>
        <v>M</v>
      </c>
      <c r="P6" s="12" t="str">
        <f t="shared" si="41"/>
        <v>T</v>
      </c>
      <c r="Q6" s="12" t="str">
        <f t="shared" si="41"/>
        <v>W</v>
      </c>
      <c r="R6" s="12" t="str">
        <f t="shared" si="41"/>
        <v>T</v>
      </c>
      <c r="S6" s="12" t="str">
        <f t="shared" si="41"/>
        <v>F</v>
      </c>
      <c r="T6" s="12" t="str">
        <f t="shared" si="41"/>
        <v>S</v>
      </c>
      <c r="U6" s="12" t="str">
        <f t="shared" si="41"/>
        <v>S</v>
      </c>
      <c r="V6" s="12" t="str">
        <f t="shared" si="41"/>
        <v>M</v>
      </c>
      <c r="W6" s="12" t="str">
        <f t="shared" si="41"/>
        <v>T</v>
      </c>
      <c r="X6" s="12" t="str">
        <f t="shared" si="41"/>
        <v>W</v>
      </c>
      <c r="Y6" s="12" t="str">
        <f t="shared" si="41"/>
        <v>T</v>
      </c>
      <c r="Z6" s="12" t="str">
        <f t="shared" si="41"/>
        <v>F</v>
      </c>
      <c r="AA6" s="12" t="str">
        <f t="shared" si="41"/>
        <v>S</v>
      </c>
      <c r="AB6" s="12" t="str">
        <f t="shared" si="41"/>
        <v>S</v>
      </c>
      <c r="AC6" s="12" t="str">
        <f t="shared" si="41"/>
        <v>M</v>
      </c>
      <c r="AD6" s="12" t="str">
        <f t="shared" si="41"/>
        <v>T</v>
      </c>
      <c r="AE6" s="12" t="str">
        <f t="shared" si="41"/>
        <v>W</v>
      </c>
      <c r="AF6" s="12" t="str">
        <f t="shared" si="41"/>
        <v>T</v>
      </c>
      <c r="AG6" s="12" t="str">
        <f t="shared" si="41"/>
        <v>F</v>
      </c>
      <c r="AH6" s="12" t="str">
        <f t="shared" si="41"/>
        <v>S</v>
      </c>
      <c r="AI6" s="12" t="str">
        <f t="shared" si="41"/>
        <v>S</v>
      </c>
      <c r="AJ6" s="12" t="str">
        <f t="shared" si="41"/>
        <v>M</v>
      </c>
      <c r="AK6" s="12" t="str">
        <f t="shared" si="41"/>
        <v>T</v>
      </c>
      <c r="AL6" s="12" t="str">
        <f t="shared" si="41"/>
        <v>W</v>
      </c>
      <c r="AM6" s="12" t="str">
        <f t="shared" si="41"/>
        <v>T</v>
      </c>
      <c r="AN6" s="12" t="str">
        <f t="shared" si="41"/>
        <v>F</v>
      </c>
      <c r="AO6" s="12" t="str">
        <f t="shared" si="41"/>
        <v>S</v>
      </c>
      <c r="AP6" s="12" t="str">
        <f t="shared" si="41"/>
        <v>S</v>
      </c>
      <c r="AQ6" s="12" t="str">
        <f t="shared" si="41"/>
        <v>M</v>
      </c>
      <c r="AR6" s="12" t="str">
        <f t="shared" ref="AR6:BR6" si="42">LEFT(TEXT(AR5,"ddd"),1)</f>
        <v>T</v>
      </c>
      <c r="AS6" s="12" t="str">
        <f t="shared" si="42"/>
        <v>W</v>
      </c>
      <c r="AT6" s="12" t="str">
        <f t="shared" si="42"/>
        <v>T</v>
      </c>
      <c r="AU6" s="12" t="str">
        <f t="shared" si="42"/>
        <v>F</v>
      </c>
      <c r="AV6" s="12" t="str">
        <f t="shared" si="42"/>
        <v>S</v>
      </c>
      <c r="AW6" s="12" t="str">
        <f t="shared" si="42"/>
        <v>S</v>
      </c>
      <c r="AX6" s="12" t="str">
        <f t="shared" si="42"/>
        <v>M</v>
      </c>
      <c r="AY6" s="12" t="str">
        <f t="shared" si="42"/>
        <v>T</v>
      </c>
      <c r="AZ6" s="12" t="str">
        <f t="shared" si="42"/>
        <v>W</v>
      </c>
      <c r="BA6" s="12" t="str">
        <f t="shared" si="42"/>
        <v>T</v>
      </c>
      <c r="BB6" s="12" t="str">
        <f t="shared" si="42"/>
        <v>F</v>
      </c>
      <c r="BC6" s="12" t="str">
        <f t="shared" si="42"/>
        <v>S</v>
      </c>
      <c r="BD6" s="12" t="str">
        <f t="shared" si="42"/>
        <v>S</v>
      </c>
      <c r="BE6" s="12" t="str">
        <f t="shared" si="42"/>
        <v>M</v>
      </c>
      <c r="BF6" s="12" t="str">
        <f t="shared" si="42"/>
        <v>T</v>
      </c>
      <c r="BG6" s="12" t="str">
        <f t="shared" si="42"/>
        <v>W</v>
      </c>
      <c r="BH6" s="12" t="str">
        <f t="shared" si="42"/>
        <v>T</v>
      </c>
      <c r="BI6" s="12" t="str">
        <f t="shared" si="42"/>
        <v>F</v>
      </c>
      <c r="BJ6" s="12" t="str">
        <f t="shared" si="42"/>
        <v>S</v>
      </c>
      <c r="BK6" s="12" t="str">
        <f t="shared" si="42"/>
        <v>S</v>
      </c>
      <c r="BL6" s="12" t="str">
        <f t="shared" si="42"/>
        <v>M</v>
      </c>
      <c r="BM6" s="12" t="str">
        <f t="shared" si="42"/>
        <v>T</v>
      </c>
      <c r="BN6" s="12" t="str">
        <f t="shared" si="42"/>
        <v>W</v>
      </c>
      <c r="BO6" s="12" t="str">
        <f t="shared" si="42"/>
        <v>T</v>
      </c>
      <c r="BP6" s="12" t="str">
        <f t="shared" si="42"/>
        <v>F</v>
      </c>
      <c r="BQ6" s="12" t="str">
        <f t="shared" si="42"/>
        <v>S</v>
      </c>
      <c r="BR6" s="12" t="str">
        <f t="shared" si="42"/>
        <v>S</v>
      </c>
      <c r="BS6" s="12" t="str">
        <f t="shared" ref="BS6:CN6" si="43">LEFT(TEXT(BS5,"ddd"),1)</f>
        <v>M</v>
      </c>
      <c r="BT6" s="12" t="str">
        <f t="shared" si="43"/>
        <v>T</v>
      </c>
      <c r="BU6" s="12" t="str">
        <f t="shared" si="43"/>
        <v>W</v>
      </c>
      <c r="BV6" s="12" t="str">
        <f t="shared" si="43"/>
        <v>T</v>
      </c>
      <c r="BW6" s="12" t="str">
        <f t="shared" si="43"/>
        <v>F</v>
      </c>
      <c r="BX6" s="12" t="str">
        <f t="shared" si="43"/>
        <v>S</v>
      </c>
      <c r="BY6" s="12" t="str">
        <f t="shared" si="43"/>
        <v>S</v>
      </c>
      <c r="BZ6" s="12" t="str">
        <f t="shared" si="43"/>
        <v>M</v>
      </c>
      <c r="CA6" s="12" t="str">
        <f t="shared" si="43"/>
        <v>T</v>
      </c>
      <c r="CB6" s="12" t="str">
        <f t="shared" si="43"/>
        <v>W</v>
      </c>
      <c r="CC6" s="12" t="str">
        <f t="shared" si="43"/>
        <v>T</v>
      </c>
      <c r="CD6" s="12" t="str">
        <f t="shared" si="43"/>
        <v>F</v>
      </c>
      <c r="CE6" s="12" t="str">
        <f t="shared" si="43"/>
        <v>S</v>
      </c>
      <c r="CF6" s="12" t="str">
        <f t="shared" si="43"/>
        <v>S</v>
      </c>
      <c r="CG6" s="12" t="str">
        <f t="shared" si="43"/>
        <v>M</v>
      </c>
      <c r="CH6" s="12" t="str">
        <f t="shared" si="43"/>
        <v>T</v>
      </c>
      <c r="CI6" s="12" t="str">
        <f t="shared" si="43"/>
        <v>W</v>
      </c>
      <c r="CJ6" s="12" t="str">
        <f t="shared" si="43"/>
        <v>T</v>
      </c>
      <c r="CK6" s="12" t="str">
        <f t="shared" si="43"/>
        <v>F</v>
      </c>
      <c r="CL6" s="12" t="str">
        <f t="shared" si="43"/>
        <v>S</v>
      </c>
      <c r="CM6" s="12" t="str">
        <f t="shared" si="43"/>
        <v>S</v>
      </c>
      <c r="CN6" s="12" t="str">
        <f t="shared" si="43"/>
        <v>M</v>
      </c>
      <c r="CO6" s="12" t="str">
        <f t="shared" ref="CO6:CW6" si="44">LEFT(TEXT(CO5,"ddd"),1)</f>
        <v>T</v>
      </c>
      <c r="CP6" s="12" t="str">
        <f t="shared" si="44"/>
        <v>W</v>
      </c>
      <c r="CQ6" s="12" t="str">
        <f t="shared" si="44"/>
        <v>T</v>
      </c>
      <c r="CR6" s="12" t="str">
        <f t="shared" si="44"/>
        <v>F</v>
      </c>
      <c r="CS6" s="12" t="str">
        <f t="shared" si="44"/>
        <v>S</v>
      </c>
      <c r="CT6" s="12" t="str">
        <f t="shared" si="44"/>
        <v>S</v>
      </c>
      <c r="CU6" s="12" t="str">
        <f t="shared" si="44"/>
        <v>M</v>
      </c>
      <c r="CV6" s="12" t="str">
        <f t="shared" si="44"/>
        <v>T</v>
      </c>
      <c r="CW6" s="12" t="str">
        <f t="shared" si="44"/>
        <v>W</v>
      </c>
    </row>
    <row r="7" spans="1:101" ht="30" hidden="1" customHeight="1" thickBot="1" x14ac:dyDescent="0.4">
      <c r="A7" s="52" t="s">
        <v>31</v>
      </c>
      <c r="D7"/>
      <c r="G7" t="str">
        <f>IF(OR(ISBLANK(task_start),ISBLANK(task_end)),"",task_end-task_start+1)</f>
        <v/>
      </c>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101" s="2" customFormat="1" ht="30" customHeight="1" thickBot="1" x14ac:dyDescent="0.4">
      <c r="A8" s="53" t="s">
        <v>27</v>
      </c>
      <c r="B8" s="14" t="s">
        <v>33</v>
      </c>
      <c r="C8" s="15"/>
      <c r="D8" s="16"/>
      <c r="E8" s="17"/>
      <c r="F8" s="13"/>
      <c r="G8" s="13" t="str">
        <f t="shared" ref="G8:G26" si="45">IF(OR(ISBLANK(task_start),ISBLANK(task_end)),"",task_end-task_start+1)</f>
        <v/>
      </c>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row>
    <row r="9" spans="1:101" s="2" customFormat="1" ht="30" customHeight="1" thickBot="1" x14ac:dyDescent="0.4">
      <c r="A9" s="53" t="s">
        <v>32</v>
      </c>
      <c r="B9" s="60" t="s">
        <v>34</v>
      </c>
      <c r="C9" s="18">
        <v>1</v>
      </c>
      <c r="D9" s="56">
        <f>Project_Start</f>
        <v>45387</v>
      </c>
      <c r="E9" s="56">
        <v>45397</v>
      </c>
      <c r="F9" s="13"/>
      <c r="G9" s="13">
        <f t="shared" si="45"/>
        <v>11</v>
      </c>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row>
    <row r="10" spans="1:101" s="2" customFormat="1" ht="30" customHeight="1" thickBot="1" x14ac:dyDescent="0.4">
      <c r="A10" s="53" t="s">
        <v>28</v>
      </c>
      <c r="B10" s="60" t="s">
        <v>35</v>
      </c>
      <c r="C10" s="18">
        <v>1</v>
      </c>
      <c r="D10" s="56">
        <f>E9+2</f>
        <v>45399</v>
      </c>
      <c r="E10" s="56">
        <f>D10+3</f>
        <v>45402</v>
      </c>
      <c r="F10" s="13"/>
      <c r="G10" s="13">
        <f t="shared" si="45"/>
        <v>4</v>
      </c>
      <c r="H10" s="38"/>
      <c r="I10" s="38"/>
      <c r="J10" s="38"/>
      <c r="K10" s="38"/>
      <c r="L10" s="38"/>
      <c r="M10" s="38"/>
      <c r="N10" s="38"/>
      <c r="O10" s="38"/>
      <c r="P10" s="38"/>
      <c r="Q10" s="38"/>
      <c r="R10" s="38"/>
      <c r="S10" s="38"/>
      <c r="T10" s="39"/>
      <c r="U10" s="39"/>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row>
    <row r="11" spans="1:101" s="2" customFormat="1" ht="30" customHeight="1" thickBot="1" x14ac:dyDescent="0.4">
      <c r="A11" s="52"/>
      <c r="B11" s="60" t="s">
        <v>36</v>
      </c>
      <c r="C11" s="18">
        <v>1</v>
      </c>
      <c r="D11" s="56">
        <v>45402</v>
      </c>
      <c r="E11" s="56">
        <v>45407</v>
      </c>
      <c r="F11" s="13"/>
      <c r="G11" s="13">
        <f t="shared" si="45"/>
        <v>6</v>
      </c>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row>
    <row r="12" spans="1:101" s="2" customFormat="1" ht="30" customHeight="1" thickBot="1" x14ac:dyDescent="0.4">
      <c r="A12" s="52"/>
      <c r="B12" s="60" t="s">
        <v>37</v>
      </c>
      <c r="C12" s="18">
        <v>0.8</v>
      </c>
      <c r="D12" s="56">
        <v>45411</v>
      </c>
      <c r="E12" s="56">
        <v>45432</v>
      </c>
      <c r="F12" s="13"/>
      <c r="G12" s="13">
        <f t="shared" si="45"/>
        <v>22</v>
      </c>
      <c r="H12" s="38"/>
      <c r="I12" s="38"/>
      <c r="J12" s="38"/>
      <c r="K12" s="38"/>
      <c r="L12" s="38"/>
      <c r="M12" s="38"/>
      <c r="N12" s="38"/>
      <c r="O12" s="38"/>
      <c r="P12" s="38"/>
      <c r="Q12" s="38"/>
      <c r="R12" s="38"/>
      <c r="S12" s="38"/>
      <c r="T12" s="38"/>
      <c r="U12" s="38"/>
      <c r="V12" s="38"/>
      <c r="W12" s="38"/>
      <c r="X12" s="39"/>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row>
    <row r="13" spans="1:101" s="2" customFormat="1" ht="30" customHeight="1" thickBot="1" x14ac:dyDescent="0.4">
      <c r="A13" s="53" t="s">
        <v>29</v>
      </c>
      <c r="B13" s="69" t="s">
        <v>40</v>
      </c>
      <c r="C13" s="19"/>
      <c r="D13" s="20"/>
      <c r="E13" s="21"/>
      <c r="F13" s="13"/>
      <c r="G13" s="13" t="str">
        <f t="shared" si="45"/>
        <v/>
      </c>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row>
    <row r="14" spans="1:101" s="2" customFormat="1" ht="30" customHeight="1" thickBot="1" x14ac:dyDescent="0.4">
      <c r="A14" s="53"/>
      <c r="B14" s="61" t="s">
        <v>41</v>
      </c>
      <c r="C14" s="22">
        <v>0</v>
      </c>
      <c r="D14" s="57">
        <v>45437</v>
      </c>
      <c r="E14" s="57">
        <v>45464</v>
      </c>
      <c r="F14" s="13"/>
      <c r="G14" s="13">
        <f t="shared" si="45"/>
        <v>28</v>
      </c>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row>
    <row r="15" spans="1:101" s="2" customFormat="1" ht="30" customHeight="1" thickBot="1" x14ac:dyDescent="0.4">
      <c r="A15" s="52"/>
      <c r="B15" s="61" t="s">
        <v>42</v>
      </c>
      <c r="C15" s="22">
        <v>0</v>
      </c>
      <c r="D15" s="57">
        <v>45468</v>
      </c>
      <c r="E15" s="57" t="s">
        <v>51</v>
      </c>
      <c r="F15" s="13"/>
      <c r="G15" s="13" t="e">
        <f t="shared" si="45"/>
        <v>#VALUE!</v>
      </c>
      <c r="H15" s="38"/>
      <c r="I15" s="38"/>
      <c r="J15" s="38"/>
      <c r="K15" s="38"/>
      <c r="L15" s="38"/>
      <c r="M15" s="38"/>
      <c r="N15" s="38"/>
      <c r="O15" s="38"/>
      <c r="P15" s="38"/>
      <c r="Q15" s="38"/>
      <c r="R15" s="38"/>
      <c r="S15" s="38"/>
      <c r="T15" s="39"/>
      <c r="U15" s="39"/>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row>
    <row r="16" spans="1:101" s="2" customFormat="1" ht="30" customHeight="1" thickBot="1" x14ac:dyDescent="0.4">
      <c r="A16" s="52"/>
      <c r="B16" s="61" t="s">
        <v>43</v>
      </c>
      <c r="C16" s="22">
        <v>0</v>
      </c>
      <c r="D16" s="57">
        <v>45498</v>
      </c>
      <c r="E16" s="57">
        <v>45519</v>
      </c>
      <c r="F16" s="13"/>
      <c r="G16" s="13">
        <f t="shared" si="45"/>
        <v>22</v>
      </c>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row>
    <row r="17" spans="1:101" s="2" customFormat="1" ht="30" customHeight="1" thickBot="1" x14ac:dyDescent="0.4">
      <c r="A17" s="52" t="s">
        <v>21</v>
      </c>
      <c r="B17" s="23" t="s">
        <v>38</v>
      </c>
      <c r="C17" s="24"/>
      <c r="D17" s="25"/>
      <c r="E17" s="26"/>
      <c r="F17" s="13"/>
      <c r="G17" s="13" t="str">
        <f t="shared" si="45"/>
        <v/>
      </c>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row>
    <row r="18" spans="1:101" s="2" customFormat="1" ht="30" customHeight="1" thickBot="1" x14ac:dyDescent="0.4">
      <c r="A18" s="52"/>
      <c r="B18" s="62" t="s">
        <v>45</v>
      </c>
      <c r="C18" s="27">
        <v>0</v>
      </c>
      <c r="D18" s="58">
        <f>E16+12</f>
        <v>45531</v>
      </c>
      <c r="E18" s="58">
        <f>D18+15</f>
        <v>45546</v>
      </c>
      <c r="F18" s="13"/>
      <c r="G18" s="13">
        <f t="shared" si="45"/>
        <v>16</v>
      </c>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row>
    <row r="19" spans="1:101" s="2" customFormat="1" ht="30" customHeight="1" thickBot="1" x14ac:dyDescent="0.4">
      <c r="A19" s="52"/>
      <c r="B19" s="62" t="s">
        <v>46</v>
      </c>
      <c r="C19" s="27">
        <v>0</v>
      </c>
      <c r="D19" s="58">
        <f>E18+1</f>
        <v>45547</v>
      </c>
      <c r="E19" s="58">
        <f>D19+20</f>
        <v>45567</v>
      </c>
      <c r="F19" s="13"/>
      <c r="G19" s="13">
        <f t="shared" si="45"/>
        <v>21</v>
      </c>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row>
    <row r="20" spans="1:101" s="2" customFormat="1" ht="30" customHeight="1" thickBot="1" x14ac:dyDescent="0.4">
      <c r="A20" s="52"/>
      <c r="B20" s="62" t="s">
        <v>47</v>
      </c>
      <c r="C20" s="27">
        <v>0</v>
      </c>
      <c r="D20" s="58">
        <f>E19+2</f>
        <v>45569</v>
      </c>
      <c r="E20" s="58">
        <f>D20+25</f>
        <v>45594</v>
      </c>
      <c r="F20" s="13"/>
      <c r="G20" s="13">
        <f t="shared" si="45"/>
        <v>26</v>
      </c>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row>
    <row r="21" spans="1:101" s="2" customFormat="1" ht="30" customHeight="1" thickBot="1" x14ac:dyDescent="0.4">
      <c r="A21" s="52"/>
      <c r="B21" s="62" t="s">
        <v>48</v>
      </c>
      <c r="C21" s="27">
        <v>0</v>
      </c>
      <c r="D21" s="58">
        <f>E20+1</f>
        <v>45595</v>
      </c>
      <c r="E21" s="58">
        <f>D21+65</f>
        <v>45660</v>
      </c>
      <c r="F21" s="13"/>
      <c r="G21" s="13">
        <f t="shared" si="45"/>
        <v>66</v>
      </c>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row>
    <row r="22" spans="1:101" s="2" customFormat="1" ht="30" customHeight="1" thickBot="1" x14ac:dyDescent="0.4">
      <c r="A22" s="52" t="s">
        <v>21</v>
      </c>
      <c r="B22" s="28" t="s">
        <v>39</v>
      </c>
      <c r="C22" s="29"/>
      <c r="D22" s="30"/>
      <c r="E22" s="31"/>
      <c r="F22" s="13"/>
      <c r="G22" s="13" t="str">
        <f>IF(OR(ISBLANK(task_start),ISBLANK(task_end)),"",task_end-task_start+1)</f>
        <v/>
      </c>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row>
    <row r="23" spans="1:101" s="2" customFormat="1" ht="30" customHeight="1" thickBot="1" x14ac:dyDescent="0.4">
      <c r="A23" s="52"/>
      <c r="B23" s="63" t="s">
        <v>53</v>
      </c>
      <c r="C23" s="32">
        <v>0</v>
      </c>
      <c r="D23" s="59">
        <f>E21+1</f>
        <v>45661</v>
      </c>
      <c r="E23" s="59">
        <f>D23+28</f>
        <v>45689</v>
      </c>
      <c r="F23" s="13"/>
      <c r="G23" s="13">
        <f>IF(OR(ISBLANK(task_start),ISBLANK(task_end)),"",task_end-task_start+1)</f>
        <v>29</v>
      </c>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row>
    <row r="24" spans="1:101" s="2" customFormat="1" ht="30" customHeight="1" thickBot="1" x14ac:dyDescent="0.4">
      <c r="A24" s="52"/>
      <c r="B24" s="63" t="s">
        <v>49</v>
      </c>
      <c r="C24" s="32">
        <v>0</v>
      </c>
      <c r="D24" s="59">
        <f>E23+1</f>
        <v>45690</v>
      </c>
      <c r="E24" s="59">
        <f>D24+60</f>
        <v>45750</v>
      </c>
      <c r="F24" s="13"/>
      <c r="G24" s="13">
        <f>IF(OR(ISBLANK(task_start),ISBLANK(task_end)),"",task_end-task_start+1)</f>
        <v>61</v>
      </c>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row>
    <row r="25" spans="1:101" s="2" customFormat="1" ht="30" customHeight="1" thickBot="1" x14ac:dyDescent="0.4">
      <c r="A25" s="52"/>
      <c r="B25" s="63" t="s">
        <v>50</v>
      </c>
      <c r="C25" s="32">
        <v>0</v>
      </c>
      <c r="D25" s="59">
        <f>E24+1</f>
        <v>45751</v>
      </c>
      <c r="E25" s="59">
        <f>D25+60</f>
        <v>45811</v>
      </c>
      <c r="F25" s="13"/>
      <c r="G25" s="13">
        <f>IF(OR(ISBLANK(task_start),ISBLANK(task_end)),"",task_end-task_start+1)</f>
        <v>61</v>
      </c>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row>
    <row r="26" spans="1:101" s="2" customFormat="1" ht="30" customHeight="1" thickBot="1" x14ac:dyDescent="0.4">
      <c r="A26" s="53" t="s">
        <v>22</v>
      </c>
      <c r="B26" s="33"/>
      <c r="C26" s="34"/>
      <c r="D26" s="35"/>
      <c r="E26" s="36"/>
      <c r="F26" s="37"/>
      <c r="G26" s="37" t="str">
        <f t="shared" si="45"/>
        <v/>
      </c>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row>
    <row r="27" spans="1:101" ht="30" customHeight="1" x14ac:dyDescent="0.35">
      <c r="F27" s="5"/>
    </row>
    <row r="28" spans="1:101" ht="30" customHeight="1" x14ac:dyDescent="0.35">
      <c r="E28" s="54"/>
    </row>
  </sheetData>
  <mergeCells count="9">
    <mergeCell ref="BE4:BK4"/>
    <mergeCell ref="D3:E3"/>
    <mergeCell ref="H4:N4"/>
    <mergeCell ref="O4:U4"/>
    <mergeCell ref="V4:AB4"/>
    <mergeCell ref="AC4:AI4"/>
    <mergeCell ref="AJ4:AP4"/>
    <mergeCell ref="AQ4:AW4"/>
    <mergeCell ref="AX4:BD4"/>
  </mergeCells>
  <phoneticPr fontId="22" type="noConversion"/>
  <conditionalFormatting sqref="C7:C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8:CW8 BL9:CV24 H5:AZ26 BL5:CV6 BB25:CV26 BB5:BK24">
    <cfRule type="expression" dxfId="9" priority="33">
      <formula>AND(TODAY()&gt;=H$5,TODAY()&lt;I$5)</formula>
    </cfRule>
  </conditionalFormatting>
  <conditionalFormatting sqref="BL8:CW8 BL9:CV24 H7:AZ26 BB25:CV26 BB7:BK24">
    <cfRule type="expression" dxfId="8" priority="28" stopIfTrue="1">
      <formula>AND(task_end&gt;=H$5,task_start&lt;I$5)</formula>
    </cfRule>
  </conditionalFormatting>
  <conditionalFormatting sqref="BL8:CW24 H7:AZ26 BB25:CW26 BB7:BK24">
    <cfRule type="expression" dxfId="7" priority="27">
      <formula>AND(task_start&lt;=H$5,ROUNDDOWN((task_end-task_start+1)*task_progress,0)+task_start-1&gt;=H$5)</formula>
    </cfRule>
  </conditionalFormatting>
  <conditionalFormatting sqref="CW5:CW6 CW9:CW26">
    <cfRule type="expression" dxfId="6" priority="35">
      <formula>AND(TODAY()&gt;=CW$5,TODAY()&lt;#REF!)</formula>
    </cfRule>
  </conditionalFormatting>
  <conditionalFormatting sqref="CW9:CW26">
    <cfRule type="expression" dxfId="5" priority="41" stopIfTrue="1">
      <formula>AND(task_end&gt;=CW$5,task_start&lt;#REF!)</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scale="62" fitToHeight="0" orientation="landscape" r:id="rId1"/>
  <headerFooter differentFirst="1" scaleWithDoc="0">
    <oddFooter>Page &amp;P of &amp;N</oddFooter>
  </headerFooter>
  <ignoredErrors>
    <ignoredError sqref="D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x14ac:dyDescent="0.3"/>
  <cols>
    <col min="1" max="1" width="87.08984375" style="42" customWidth="1"/>
    <col min="2" max="16384" width="9.08984375" style="1"/>
  </cols>
  <sheetData>
    <row r="1" spans="1:2" ht="46.5" customHeight="1" x14ac:dyDescent="0.3"/>
    <row r="2" spans="1:2" s="44" customFormat="1" ht="15.5" x14ac:dyDescent="0.35">
      <c r="A2" s="43" t="s">
        <v>8</v>
      </c>
      <c r="B2" s="43"/>
    </row>
    <row r="3" spans="1:2" s="48" customFormat="1" ht="27" customHeight="1" x14ac:dyDescent="0.35">
      <c r="A3" s="67" t="s">
        <v>13</v>
      </c>
      <c r="B3" s="49"/>
    </row>
    <row r="4" spans="1:2" s="45" customFormat="1" ht="26" x14ac:dyDescent="0.6">
      <c r="A4" s="46" t="s">
        <v>7</v>
      </c>
    </row>
    <row r="5" spans="1:2" ht="74.150000000000006" customHeight="1" x14ac:dyDescent="0.3">
      <c r="A5" s="47" t="s">
        <v>16</v>
      </c>
    </row>
    <row r="6" spans="1:2" ht="26.25" customHeight="1" x14ac:dyDescent="0.3">
      <c r="A6" s="46" t="s">
        <v>19</v>
      </c>
    </row>
    <row r="7" spans="1:2" s="42" customFormat="1" ht="204.9" customHeight="1" x14ac:dyDescent="0.35">
      <c r="A7" s="51" t="s">
        <v>18</v>
      </c>
    </row>
    <row r="8" spans="1:2" s="45" customFormat="1" ht="26" x14ac:dyDescent="0.6">
      <c r="A8" s="46" t="s">
        <v>9</v>
      </c>
    </row>
    <row r="9" spans="1:2" ht="58" x14ac:dyDescent="0.3">
      <c r="A9" s="47" t="s">
        <v>17</v>
      </c>
    </row>
    <row r="10" spans="1:2" s="42" customFormat="1" ht="27.9" customHeight="1" x14ac:dyDescent="0.35">
      <c r="A10" s="50" t="s">
        <v>15</v>
      </c>
    </row>
    <row r="11" spans="1:2" s="45" customFormat="1" ht="26" x14ac:dyDescent="0.6">
      <c r="A11" s="46" t="s">
        <v>6</v>
      </c>
    </row>
    <row r="12" spans="1:2" ht="29" x14ac:dyDescent="0.3">
      <c r="A12" s="47" t="s">
        <v>14</v>
      </c>
    </row>
    <row r="13" spans="1:2" s="42" customFormat="1" ht="27.9" customHeight="1" x14ac:dyDescent="0.35">
      <c r="A13" s="50" t="s">
        <v>1</v>
      </c>
    </row>
    <row r="14" spans="1:2" s="45" customFormat="1" ht="26" x14ac:dyDescent="0.6">
      <c r="A14" s="46" t="s">
        <v>10</v>
      </c>
    </row>
    <row r="15" spans="1:2" ht="75" customHeight="1" x14ac:dyDescent="0.3">
      <c r="A15" s="47" t="s">
        <v>11</v>
      </c>
    </row>
    <row r="16" spans="1:2" ht="72.5" x14ac:dyDescent="0.3">
      <c r="A16" s="4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6 t G V e U P 2 4 q l A A A A 9 g A A A B I A H A B D b 2 5 m a W c v U G F j a 2 F n Z S 5 4 b W w g o h g A K K A U A A A A A A A A A A A A A A A A A A A A A A A A A A A A h Y + x D o I w G I R f h X S n L W V R 8 l M G J x M x J i b G t c E K j f B j a L G 8 m 4 O P 5 C u I U d T N 8 e 6 + S + 7 u 1 x t k Q 1 M H F 9 1 Z 0 2 J K I s p J o L F o D w b L l P T u G M 5 I J m G j i p M q d T D C a J P B m p R U z p 0 T x r z 3 1 M e 0 7 U o m O I / Y P l 9 t i 0 o 3 K j R o n c J C k 0 / r 8 L 9 F J O x e Y 6 S g E Z / T m A v K g U 0 m 5 A a / g B j 3 P t M f E x Z 9 7 f p O S 4 3 h c g 1 s k s D e H + Q D U E s D B B Q A A g A I A L u r R 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q 0 Z V K I p H u A 4 A A A A R A A A A E w A c A E Z v c m 1 1 b G F z L 1 N l Y 3 R p b 2 4 x L m 0 g o h g A K K A U A A A A A A A A A A A A A A A A A A A A A A A A A A A A K 0 5 N L s n M z 1 M I h t C G 1 g B Q S w E C L Q A U A A I A C A C 7 q 0 Z V 5 Q / b i q U A A A D 2 A A A A E g A A A A A A A A A A A A A A A A A A A A A A Q 2 9 u Z m l n L 1 B h Y 2 t h Z 2 U u e G 1 s U E s B A i 0 A F A A C A A g A u 6 t G V Q / K 6 a u k A A A A 6 Q A A A B M A A A A A A A A A A A A A A A A A 8 Q A A A F t D b 2 5 0 Z W 5 0 X 1 R 5 c G V z X S 5 4 b W x Q S w E C L Q A U A A I A C A C 7 q 0 Z 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l a D P Q h V o U S d D W Q X E G C s / Q A A A A A C A A A A A A A Q Z g A A A A E A A C A A A A D Z Y b Y C 9 M R N E Y / c n 5 2 i V 3 0 E b 9 i B b P T l X Z n h C G P Y c O Q j r A A A A A A O g A A A A A I A A C A A A A C p 5 y E r A u L O s g o n 1 a X L z T k h U E Z + m V 1 / c z T H e D z B / D f y n l A A A A A 9 O B S n H 3 V Y H 7 c q / u u v 8 V u B a 7 s u e U t q Z 9 v T R 0 b n z + v 2 z b k s 5 a z P L f z r 9 l Y W F N a d Q / O W w H 5 3 P M 8 I C / v e y O q h p y E P z s 9 r Z 6 T X W G n b a W j g 0 L 1 + S U A A A A B 7 j y N d v t D Z p q s t 7 n l G i A k R A U t 4 R E y D 0 D q g B r P Z j d 8 h N N j 3 S 7 X 7 3 W S w l Q v D s X 6 J Y p 8 Z e 9 e P 3 0 W H N M 3 L e r X g 0 E s w < / D a t a M a s h u p > 
</file>

<file path=customXml/itemProps1.xml><?xml version="1.0" encoding="utf-8"?>
<ds:datastoreItem xmlns:ds="http://schemas.openxmlformats.org/officeDocument/2006/customXml" ds:itemID="{965114C7-6C2A-43D7-B1D7-E9C3B83D8E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2024-05-16T18:08:13Z</dcterms:modified>
</cp:coreProperties>
</file>