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8_{8DF226DF-247B-481B-BB93-D60192C21F7D}"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3" i="11" l="1"/>
  <c r="D23" i="11"/>
  <c r="G7" i="11"/>
  <c r="D9" i="11" l="1"/>
  <c r="E9" i="11" l="1"/>
  <c r="D10" i="11" s="1"/>
  <c r="E10" i="11" s="1"/>
  <c r="D11" i="11" s="1"/>
  <c r="E11" i="11" s="1"/>
  <c r="D12" i="11" s="1"/>
  <c r="E12" i="11" s="1"/>
  <c r="H5" i="11"/>
  <c r="G26" i="11"/>
  <c r="G25" i="11"/>
  <c r="G22" i="11"/>
  <c r="G17" i="11"/>
  <c r="G13" i="11"/>
  <c r="G8" i="11"/>
  <c r="G9" i="11" l="1"/>
  <c r="H6" i="11"/>
  <c r="G10" i="11" l="1"/>
  <c r="I5" i="11"/>
  <c r="J5" i="11" s="1"/>
  <c r="K5" i="11" s="1"/>
  <c r="L5" i="11" s="1"/>
  <c r="M5" i="11" s="1"/>
  <c r="N5" i="11" s="1"/>
  <c r="O5" i="11" s="1"/>
  <c r="H4" i="11"/>
  <c r="G11" i="11" l="1"/>
  <c r="O4" i="11"/>
  <c r="P5" i="11"/>
  <c r="Q5" i="11" s="1"/>
  <c r="R5" i="11" s="1"/>
  <c r="S5" i="11" s="1"/>
  <c r="T5" i="11" s="1"/>
  <c r="U5" i="11" s="1"/>
  <c r="V5" i="11" s="1"/>
  <c r="I6" i="11"/>
  <c r="G12" i="11" l="1"/>
  <c r="D14" i="11"/>
  <c r="D15" i="11" s="1"/>
  <c r="E15" i="11" s="1"/>
  <c r="V4" i="11"/>
  <c r="W5" i="11"/>
  <c r="X5" i="11" s="1"/>
  <c r="Y5" i="11" s="1"/>
  <c r="Z5" i="11" s="1"/>
  <c r="AA5" i="11" s="1"/>
  <c r="AB5" i="11" s="1"/>
  <c r="AC5" i="11" s="1"/>
  <c r="J6" i="11"/>
  <c r="E14" i="11" l="1"/>
  <c r="G14" i="11" s="1"/>
  <c r="AD5" i="11"/>
  <c r="AE5" i="11" s="1"/>
  <c r="AF5" i="11" s="1"/>
  <c r="AG5" i="11" s="1"/>
  <c r="AH5" i="11" s="1"/>
  <c r="AI5" i="11" s="1"/>
  <c r="AC4" i="11"/>
  <c r="K6" i="11"/>
  <c r="D16" i="11" l="1"/>
  <c r="AJ5" i="11"/>
  <c r="AK5" i="11" s="1"/>
  <c r="AL5" i="11" s="1"/>
  <c r="AM5" i="11" s="1"/>
  <c r="AN5" i="11" s="1"/>
  <c r="AO5" i="11" s="1"/>
  <c r="AP5" i="11" s="1"/>
  <c r="L6" i="11"/>
  <c r="G15" i="11" l="1"/>
  <c r="E16" i="11"/>
  <c r="D18" i="11" s="1"/>
  <c r="AQ5" i="11"/>
  <c r="AR5" i="11" s="1"/>
  <c r="AJ4" i="11"/>
  <c r="M6" i="11"/>
  <c r="G16" i="11" l="1"/>
  <c r="E18" i="11"/>
  <c r="D19" i="11" s="1"/>
  <c r="AS5" i="11"/>
  <c r="AR6" i="11"/>
  <c r="AQ4" i="11"/>
  <c r="N6" i="11"/>
  <c r="G18" i="11" l="1"/>
  <c r="E19" i="11"/>
  <c r="D20" i="11" s="1"/>
  <c r="AT5" i="11"/>
  <c r="AS6" i="11"/>
  <c r="G19" i="11" l="1"/>
  <c r="E20" i="11"/>
  <c r="D21" i="11" s="1"/>
  <c r="AU5" i="11"/>
  <c r="AT6" i="11"/>
  <c r="O6" i="11"/>
  <c r="P6" i="11"/>
  <c r="G20" i="11" l="1"/>
  <c r="E21" i="11"/>
  <c r="G21" i="11" s="1"/>
  <c r="AV5" i="11"/>
  <c r="AU6" i="11"/>
  <c r="Q6" i="11"/>
  <c r="AW5" i="11" l="1"/>
  <c r="AX5" i="11" s="1"/>
  <c r="AX4" i="11" s="1"/>
  <c r="AV6" i="11"/>
  <c r="R6" i="11"/>
  <c r="AX6" i="11" l="1"/>
  <c r="AY5" i="11"/>
  <c r="AW6" i="11"/>
  <c r="S6" i="11"/>
  <c r="AZ5" i="11" l="1"/>
  <c r="AY6" i="11"/>
  <c r="T6" i="11"/>
  <c r="AZ6" i="11" l="1"/>
  <c r="BA5" i="11"/>
  <c r="U6" i="11"/>
  <c r="BA6" i="11" l="1"/>
  <c r="BB5" i="11"/>
  <c r="V6" i="11"/>
  <c r="BB6" i="11" l="1"/>
  <c r="BC5" i="11"/>
  <c r="W6" i="11"/>
  <c r="BD5" i="11" l="1"/>
  <c r="BE5" i="11" s="1"/>
  <c r="BE4" i="11" s="1"/>
  <c r="BC6" i="11"/>
  <c r="X6" i="11"/>
  <c r="BD6" i="11" l="1"/>
  <c r="Y6" i="11"/>
  <c r="BE6" i="11" l="1"/>
  <c r="BF5" i="11"/>
  <c r="Z6" i="11"/>
  <c r="BF6" i="11" l="1"/>
  <c r="BG5" i="11"/>
  <c r="AA6" i="11"/>
  <c r="BH5" i="11" l="1"/>
  <c r="BG6" i="11"/>
  <c r="AB6" i="11"/>
  <c r="BI5" i="11" l="1"/>
  <c r="BH6" i="11"/>
  <c r="AC6" i="11"/>
  <c r="BJ5" i="11" l="1"/>
  <c r="BI6" i="11"/>
  <c r="AD6" i="11"/>
  <c r="BK5" i="11" l="1"/>
  <c r="BL5" i="11" s="1"/>
  <c r="BJ6" i="11"/>
  <c r="AE6" i="11"/>
  <c r="BM5" i="11" l="1"/>
  <c r="BL6" i="11"/>
  <c r="BK6" i="11"/>
  <c r="AF6" i="11"/>
  <c r="BN5" i="11" l="1"/>
  <c r="BM6" i="11"/>
  <c r="AG6" i="11"/>
  <c r="BO5" i="11" l="1"/>
  <c r="BN6" i="11"/>
  <c r="AH6" i="11"/>
  <c r="BP5" i="11" l="1"/>
  <c r="BO6" i="11"/>
  <c r="AI6" i="11"/>
  <c r="BQ5" i="11" l="1"/>
  <c r="BP6" i="11"/>
  <c r="AJ6" i="11"/>
  <c r="BR5" i="11" l="1"/>
  <c r="BQ6" i="11"/>
  <c r="AK6" i="11"/>
  <c r="BS5" i="11" l="1"/>
  <c r="BR6" i="11"/>
  <c r="AL6" i="11"/>
  <c r="BT5" i="11" l="1"/>
  <c r="BS6" i="11"/>
  <c r="AM6" i="11"/>
  <c r="BT6" i="11" l="1"/>
  <c r="BU5" i="11"/>
  <c r="AN6" i="11"/>
  <c r="BU6" i="11" l="1"/>
  <c r="BV5" i="11"/>
  <c r="AO6" i="11"/>
  <c r="BW5" i="11" l="1"/>
  <c r="BV6" i="11"/>
  <c r="AP6" i="11"/>
  <c r="BW6" i="11" l="1"/>
  <c r="BX5" i="11"/>
  <c r="AQ6" i="11"/>
  <c r="BY5" i="11" l="1"/>
  <c r="BX6" i="11"/>
  <c r="BZ5" i="11" l="1"/>
  <c r="BY6" i="11"/>
  <c r="CA5" i="11" l="1"/>
  <c r="BZ6" i="11"/>
  <c r="CB5" i="11" l="1"/>
  <c r="CA6" i="11"/>
  <c r="CB6" i="11" l="1"/>
  <c r="CC5" i="11"/>
  <c r="CD5" i="11" l="1"/>
  <c r="CC6" i="11"/>
  <c r="CE5" i="11" l="1"/>
  <c r="CD6" i="11"/>
  <c r="CE6" i="11" l="1"/>
  <c r="CF5" i="11"/>
  <c r="CG5" i="11" l="1"/>
  <c r="CF6" i="11"/>
  <c r="CG6" i="11" l="1"/>
  <c r="CH5" i="11"/>
  <c r="CI5" i="11" l="1"/>
  <c r="CH6" i="11"/>
  <c r="CJ5" i="11" l="1"/>
  <c r="CI6" i="11"/>
  <c r="CJ6" i="11" l="1"/>
  <c r="CK5" i="11"/>
  <c r="CL5" i="11" l="1"/>
  <c r="CK6" i="11"/>
  <c r="CL6" i="11" l="1"/>
  <c r="CM5" i="11"/>
  <c r="CM6" i="11" l="1"/>
  <c r="CN5" i="11"/>
  <c r="CN6" i="11" l="1"/>
  <c r="CO5" i="11"/>
  <c r="CO6" i="11" l="1"/>
  <c r="CP5" i="11"/>
  <c r="CP6" i="11" l="1"/>
  <c r="CQ5" i="11"/>
  <c r="CR5" i="11" l="1"/>
  <c r="CQ6" i="11"/>
  <c r="CS5" i="11" l="1"/>
  <c r="CR6" i="11"/>
  <c r="CT5" i="11" l="1"/>
  <c r="CT6" i="11" s="1"/>
  <c r="CS6" i="11"/>
  <c r="CU5" i="11" l="1"/>
  <c r="CU6" i="11" s="1"/>
  <c r="CV5" i="11" l="1"/>
  <c r="CW5" i="11" l="1"/>
  <c r="CW6" i="11" s="1"/>
  <c r="CV6" i="11"/>
  <c r="D24" i="11"/>
  <c r="G23" i="11"/>
  <c r="E24" i="11" l="1"/>
  <c r="G24" i="11"/>
</calcChain>
</file>

<file path=xl/sharedStrings.xml><?xml version="1.0" encoding="utf-8"?>
<sst xmlns="http://schemas.openxmlformats.org/spreadsheetml/2006/main" count="61" uniqueCount="60">
  <si>
    <t>Insert new rows ABOVE this one</t>
  </si>
  <si>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</si>
  <si>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</si>
  <si>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</si>
  <si>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</si>
  <si>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</si>
  <si>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</si>
  <si>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</si>
  <si>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</si>
  <si>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</si>
  <si>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</si>
  <si>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</si>
  <si>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</si>
  <si>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</si>
  <si>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</si>
  <si>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</si>
  <si>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</si>
  <si>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</si>
  <si>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</si>
  <si>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</si>
  <si>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</si>
  <si>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</si>
  <si>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</si>
  <si>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</si>
  <si>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</si>
  <si>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</si>
  <si>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</si>
  <si>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</si>
  <si>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</si>
  <si>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</si>
  <si>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</si>
  <si>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</si>
  <si>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</si>
  <si>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</si>
  <si>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</si>
  <si>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Initialization</t>
  </si>
  <si>
    <t>Proposal Preparation</t>
  </si>
  <si>
    <t>Module Installation</t>
  </si>
  <si>
    <t>Readme</t>
  </si>
  <si>
    <t>Synopsis</t>
  </si>
  <si>
    <t>Source File Preparation</t>
  </si>
  <si>
    <t>Finalization</t>
  </si>
  <si>
    <t>Accuracy Analysis</t>
  </si>
  <si>
    <t>Oct 24,2022</t>
  </si>
  <si>
    <t>Oct 31,2022</t>
  </si>
  <si>
    <t xml:space="preserve"> Nov 7,2022</t>
  </si>
  <si>
    <t>Nov 14,2022</t>
  </si>
  <si>
    <t>Nov 21,2022</t>
  </si>
  <si>
    <t>Nov 28,2022</t>
  </si>
  <si>
    <t>Smart Home Automation System</t>
  </si>
  <si>
    <t>22_IoT_2A_03</t>
  </si>
  <si>
    <t>Technology Selection</t>
  </si>
  <si>
    <t>Research</t>
  </si>
  <si>
    <t>Selection</t>
  </si>
  <si>
    <t>Purchasing</t>
  </si>
  <si>
    <t>Blink Iot Setup</t>
  </si>
  <si>
    <t>Arduino IDE setup</t>
  </si>
  <si>
    <t>Bluetooth connecctivity for device</t>
  </si>
  <si>
    <t>Code Preparation</t>
  </si>
  <si>
    <t>Setting up the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</si>
</sst>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8"/>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81">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8" fontId="10" fillId="7" borderId="0" xfId="0" applyNumberFormat="1" applyFont="1" applyFill="1" applyAlignment="1">
      <alignment horizontal="center" vertical="center"/>
    </xf>
    <xf numFmtId="168" fontId="10" fillId="7" borderId="6" xfId="0" applyNumberFormat="1" applyFont="1" applyFill="1" applyBorder="1" applyAlignment="1">
      <alignment horizontal="center" vertical="center"/>
    </xf>
    <xf numFmtId="168"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9" fontId="4"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165" fontId="3" fillId="2" borderId="2" xfId="0" applyNumberFormat="1" applyFont="1" applyFill="1" applyBorder="1" applyAlignment="1">
      <alignment horizontal="left" vertical="center"/>
    </xf>
    <xf numFmtId="165"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165" fontId="8" fillId="3" borderId="2" xfId="10" applyFill="1">
      <alignment horizontal="center" vertical="center"/>
    </xf>
    <xf numFmtId="165" fontId="8" fillId="4" borderId="2" xfId="10" applyFill="1">
      <alignment horizontal="center" vertical="center"/>
    </xf>
    <xf numFmtId="165" fontId="8" fillId="11" borderId="2" xfId="10" applyFill="1">
      <alignment horizontal="center" vertical="center"/>
    </xf>
    <xf numFmtId="165" fontId="8" fillId="10" borderId="2" xfId="10" applyFill="1">
      <alignment horizontal="center" vertical="center"/>
    </xf>
    <xf numFmtId="165" fontId="8" fillId="0" borderId="2" xfId="10">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0" fontId="8" fillId="0" borderId="7" xfId="8" applyBorder="1">
      <alignment horizontal="right" indent="1"/>
    </xf>
    <xf numFmtId="0" fontId="5" fillId="9" borderId="2" xfId="0" applyFont="1" applyFill="1" applyBorder="1" applyAlignment="1">
      <alignment horizontal="left" vertical="center" wrapText="1" indent="1"/>
    </xf>
    <xf numFmtId="168" fontId="0" fillId="7" borderId="0" xfId="0" applyNumberFormat="1" applyFill="1" applyAlignment="1">
      <alignment horizontal="left" vertical="center" indent="1"/>
    </xf>
    <xf numFmtId="168" fontId="0" fillId="7" borderId="0" xfId="0" applyNumberFormat="1" applyFill="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8"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W28"/>
  <sheetViews>
    <sheetView showGridLines="0" tabSelected="1" showRuler="0" zoomScale="57" zoomScaleNormal="57" zoomScalePageLayoutView="70" workbookViewId="0">
      <pane ySplit="6" topLeftCell="A7" activePane="bottomLeft" state="frozen"/>
      <selection pane="bottomLeft" activeCell="E25" sqref="E25"/>
    </sheetView>
  </sheetViews>
  <sheetFormatPr defaultRowHeight="30" customHeight="1" x14ac:dyDescent="0.3"/>
  <cols>
    <col min="1" max="1" width="2.6640625" style="53" customWidth="1"/>
    <col min="2" max="2" width="30.21875" customWidth="1"/>
    <col min="3" max="3" width="10.6640625" customWidth="1"/>
    <col min="4" max="4" width="10.44140625" style="4" customWidth="1"/>
    <col min="5" max="5" width="10.44140625" customWidth="1"/>
    <col min="6" max="6" width="2.6640625" customWidth="1"/>
    <col min="7" max="7" width="6.109375" hidden="1" customWidth="1"/>
    <col min="8" max="63" width="2.5546875" customWidth="1"/>
    <col min="64" max="64" width="3.109375" customWidth="1"/>
    <col min="65" max="65" width="3" customWidth="1"/>
    <col min="66" max="66" width="2.88671875" customWidth="1"/>
    <col min="67" max="67" width="2.6640625" customWidth="1"/>
    <col min="68" max="68" width="2.88671875" customWidth="1"/>
    <col min="69" max="69" width="3.21875" customWidth="1"/>
    <col min="70" max="70" width="2.88671875" customWidth="1"/>
    <col min="71" max="71" width="3.33203125" customWidth="1"/>
    <col min="72" max="72" width="3" customWidth="1"/>
    <col min="73" max="73" width="3.44140625" customWidth="1"/>
    <col min="74" max="74" width="2.88671875" customWidth="1"/>
    <col min="75" max="75" width="2.5546875" customWidth="1"/>
    <col min="76" max="77" width="3.109375" customWidth="1"/>
    <col min="78" max="78" width="3.21875" customWidth="1"/>
    <col min="79" max="79" width="3.33203125" customWidth="1"/>
    <col min="80" max="80" width="3.6640625" customWidth="1"/>
    <col min="81" max="81" width="3.44140625" customWidth="1"/>
    <col min="82" max="82" width="3.109375" customWidth="1"/>
    <col min="83" max="83" width="3.21875" customWidth="1"/>
    <col min="84" max="84" width="3" customWidth="1"/>
    <col min="85" max="85" width="2.77734375" customWidth="1"/>
    <col min="86" max="86" width="3.33203125" customWidth="1"/>
    <col min="87" max="87" width="2.33203125" bestFit="1" customWidth="1"/>
    <col min="88" max="88" width="2.88671875" customWidth="1"/>
    <col min="89" max="89" width="3.88671875" customWidth="1"/>
    <col min="90" max="91" width="3.44140625" customWidth="1"/>
    <col min="92" max="92" width="3" customWidth="1"/>
    <col min="93" max="93" width="3.5546875" customWidth="1"/>
    <col min="94" max="94" width="3.77734375" customWidth="1"/>
    <col min="95" max="96" width="3.21875" customWidth="1"/>
    <col min="97" max="97" width="3.5546875" customWidth="1"/>
    <col min="98" max="98" width="3.109375" customWidth="1"/>
    <col min="99" max="99" width="3.6640625" customWidth="1"/>
    <col min="100" max="100" width="3.77734375" customWidth="1"/>
    <col min="101" max="101" width="3.109375" customWidth="1"/>
  </cols>
  <sheetData>
    <row r="1" spans="1:101" ht="30" customHeight="1" x14ac:dyDescent="0.55000000000000004">
      <c r="A1" s="54" t="s">
        <v>25</v>
      </c>
      <c r="B1" s="56" t="s">
        <v>49</v>
      </c>
      <c r="C1" s="1"/>
      <c r="D1" s="3"/>
      <c r="E1" s="42"/>
      <c r="G1" s="1"/>
      <c r="H1" s="70"/>
    </row>
    <row r="2" spans="1:101" ht="30" customHeight="1" x14ac:dyDescent="0.35">
      <c r="A2" s="53" t="s">
        <v>21</v>
      </c>
      <c r="B2" s="57" t="s">
        <v>50</v>
      </c>
      <c r="H2" s="71"/>
    </row>
    <row r="3" spans="1:101" ht="30" customHeight="1" x14ac:dyDescent="0.3">
      <c r="A3" s="53" t="s">
        <v>32</v>
      </c>
      <c r="B3" s="58"/>
      <c r="C3" s="73"/>
      <c r="D3" s="80">
        <v>44805</v>
      </c>
      <c r="E3" s="80"/>
    </row>
    <row r="4" spans="1:101" ht="30" customHeight="1" x14ac:dyDescent="0.3">
      <c r="A4" s="54" t="s">
        <v>26</v>
      </c>
      <c r="C4" s="73"/>
      <c r="D4" s="6">
        <v>1</v>
      </c>
      <c r="H4" s="77">
        <f>H5</f>
        <v>44802</v>
      </c>
      <c r="I4" s="78"/>
      <c r="J4" s="78"/>
      <c r="K4" s="78"/>
      <c r="L4" s="78"/>
      <c r="M4" s="78"/>
      <c r="N4" s="79"/>
      <c r="O4" s="77">
        <f>O5</f>
        <v>44809</v>
      </c>
      <c r="P4" s="78"/>
      <c r="Q4" s="78"/>
      <c r="R4" s="78"/>
      <c r="S4" s="78"/>
      <c r="T4" s="78"/>
      <c r="U4" s="79"/>
      <c r="V4" s="77">
        <f>V5</f>
        <v>44816</v>
      </c>
      <c r="W4" s="78"/>
      <c r="X4" s="78"/>
      <c r="Y4" s="78"/>
      <c r="Z4" s="78"/>
      <c r="AA4" s="78"/>
      <c r="AB4" s="79"/>
      <c r="AC4" s="77">
        <f>AC5</f>
        <v>44823</v>
      </c>
      <c r="AD4" s="78"/>
      <c r="AE4" s="78"/>
      <c r="AF4" s="78"/>
      <c r="AG4" s="78"/>
      <c r="AH4" s="78"/>
      <c r="AI4" s="79"/>
      <c r="AJ4" s="77">
        <f>AJ5</f>
        <v>44830</v>
      </c>
      <c r="AK4" s="78"/>
      <c r="AL4" s="78"/>
      <c r="AM4" s="78"/>
      <c r="AN4" s="78"/>
      <c r="AO4" s="78"/>
      <c r="AP4" s="79"/>
      <c r="AQ4" s="77">
        <f>AQ5</f>
        <v>44837</v>
      </c>
      <c r="AR4" s="78"/>
      <c r="AS4" s="78"/>
      <c r="AT4" s="78"/>
      <c r="AU4" s="78"/>
      <c r="AV4" s="78"/>
      <c r="AW4" s="79"/>
      <c r="AX4" s="77">
        <f>AX5</f>
        <v>44844</v>
      </c>
      <c r="AY4" s="78"/>
      <c r="AZ4" s="78"/>
      <c r="BA4" s="78"/>
      <c r="BB4" s="78"/>
      <c r="BC4" s="78"/>
      <c r="BD4" s="79"/>
      <c r="BE4" s="77">
        <f>BE5</f>
        <v>44851</v>
      </c>
      <c r="BF4" s="78"/>
      <c r="BG4" s="78"/>
      <c r="BH4" s="78"/>
      <c r="BI4" s="78"/>
      <c r="BJ4" s="78"/>
      <c r="BK4" s="79"/>
      <c r="BL4" s="75" t="s">
        <v>43</v>
      </c>
      <c r="BM4" s="76"/>
      <c r="BN4" s="76"/>
      <c r="BO4" s="76"/>
      <c r="BP4" s="76"/>
      <c r="BQ4" s="76"/>
      <c r="BR4" s="76"/>
      <c r="BS4" s="76" t="s">
        <v>44</v>
      </c>
      <c r="BT4" s="76"/>
      <c r="BU4" s="76"/>
      <c r="BV4" s="76"/>
      <c r="BW4" s="76"/>
      <c r="BX4" s="76"/>
      <c r="BY4" s="76"/>
      <c r="BZ4" s="76" t="s">
        <v>45</v>
      </c>
      <c r="CA4" s="76"/>
      <c r="CB4" s="76"/>
      <c r="CC4" s="76"/>
      <c r="CD4" s="76"/>
      <c r="CE4" s="76"/>
      <c r="CF4" s="76"/>
      <c r="CG4" s="76" t="s">
        <v>46</v>
      </c>
      <c r="CH4" s="76"/>
      <c r="CI4" s="76"/>
      <c r="CJ4" s="76"/>
      <c r="CK4" s="76"/>
      <c r="CL4" s="76"/>
      <c r="CM4" s="76"/>
      <c r="CN4" s="76" t="s">
        <v>47</v>
      </c>
      <c r="CO4" s="76"/>
      <c r="CP4" s="76"/>
      <c r="CQ4" s="76"/>
      <c r="CR4" s="76"/>
      <c r="CS4" s="76"/>
      <c r="CT4" s="76"/>
      <c r="CU4" s="76" t="s">
        <v>48</v>
      </c>
      <c r="CV4" s="76"/>
      <c r="CW4" s="76"/>
    </row>
    <row r="5" spans="1:101" ht="15" customHeight="1" x14ac:dyDescent="0.3">
      <c r="A5" s="54" t="s">
        <v>27</v>
      </c>
      <c r="B5" s="69"/>
      <c r="C5" s="69"/>
      <c r="D5" s="69"/>
      <c r="E5" s="69"/>
      <c r="F5" s="69"/>
      <c r="H5" s="10">
        <f>Project_Start-WEEKDAY(Project_Start,1)+2+7*(Display_Week-1)</f>
        <v>44802</v>
      </c>
      <c r="I5" s="9">
        <f>H5+1</f>
        <v>44803</v>
      </c>
      <c r="J5" s="9">
        <f t="shared" ref="J5:AW5" si="0">I5+1</f>
        <v>44804</v>
      </c>
      <c r="K5" s="9">
        <f t="shared" si="0"/>
        <v>44805</v>
      </c>
      <c r="L5" s="9">
        <f t="shared" si="0"/>
        <v>44806</v>
      </c>
      <c r="M5" s="9">
        <f t="shared" si="0"/>
        <v>44807</v>
      </c>
      <c r="N5" s="11">
        <f t="shared" si="0"/>
        <v>44808</v>
      </c>
      <c r="O5" s="10">
        <f>N5+1</f>
        <v>44809</v>
      </c>
      <c r="P5" s="9">
        <f>O5+1</f>
        <v>44810</v>
      </c>
      <c r="Q5" s="9">
        <f t="shared" si="0"/>
        <v>44811</v>
      </c>
      <c r="R5" s="9">
        <f t="shared" si="0"/>
        <v>44812</v>
      </c>
      <c r="S5" s="9">
        <f t="shared" si="0"/>
        <v>44813</v>
      </c>
      <c r="T5" s="9">
        <f t="shared" si="0"/>
        <v>44814</v>
      </c>
      <c r="U5" s="11">
        <f t="shared" si="0"/>
        <v>44815</v>
      </c>
      <c r="V5" s="10">
        <f>U5+1</f>
        <v>44816</v>
      </c>
      <c r="W5" s="9">
        <f>V5+1</f>
        <v>44817</v>
      </c>
      <c r="X5" s="9">
        <f t="shared" si="0"/>
        <v>44818</v>
      </c>
      <c r="Y5" s="9">
        <f t="shared" si="0"/>
        <v>44819</v>
      </c>
      <c r="Z5" s="9">
        <f t="shared" si="0"/>
        <v>44820</v>
      </c>
      <c r="AA5" s="9">
        <f t="shared" si="0"/>
        <v>44821</v>
      </c>
      <c r="AB5" s="11">
        <f t="shared" si="0"/>
        <v>44822</v>
      </c>
      <c r="AC5" s="10">
        <f>AB5+1</f>
        <v>44823</v>
      </c>
      <c r="AD5" s="9">
        <f>AC5+1</f>
        <v>44824</v>
      </c>
      <c r="AE5" s="9">
        <f t="shared" si="0"/>
        <v>44825</v>
      </c>
      <c r="AF5" s="9">
        <f t="shared" si="0"/>
        <v>44826</v>
      </c>
      <c r="AG5" s="9">
        <f t="shared" si="0"/>
        <v>44827</v>
      </c>
      <c r="AH5" s="9">
        <f t="shared" si="0"/>
        <v>44828</v>
      </c>
      <c r="AI5" s="11">
        <f t="shared" si="0"/>
        <v>44829</v>
      </c>
      <c r="AJ5" s="10">
        <f>AI5+1</f>
        <v>44830</v>
      </c>
      <c r="AK5" s="9">
        <f>AJ5+1</f>
        <v>44831</v>
      </c>
      <c r="AL5" s="9">
        <f t="shared" si="0"/>
        <v>44832</v>
      </c>
      <c r="AM5" s="9">
        <f t="shared" si="0"/>
        <v>44833</v>
      </c>
      <c r="AN5" s="9">
        <f t="shared" si="0"/>
        <v>44834</v>
      </c>
      <c r="AO5" s="9">
        <f t="shared" si="0"/>
        <v>44835</v>
      </c>
      <c r="AP5" s="11">
        <f t="shared" si="0"/>
        <v>44836</v>
      </c>
      <c r="AQ5" s="10">
        <f>AP5+1</f>
        <v>44837</v>
      </c>
      <c r="AR5" s="9">
        <f>AQ5+1</f>
        <v>44838</v>
      </c>
      <c r="AS5" s="9">
        <f t="shared" si="0"/>
        <v>44839</v>
      </c>
      <c r="AT5" s="9">
        <f t="shared" si="0"/>
        <v>44840</v>
      </c>
      <c r="AU5" s="9">
        <f t="shared" si="0"/>
        <v>44841</v>
      </c>
      <c r="AV5" s="9">
        <f t="shared" si="0"/>
        <v>44842</v>
      </c>
      <c r="AW5" s="11">
        <f t="shared" si="0"/>
        <v>44843</v>
      </c>
      <c r="AX5" s="10">
        <f>AW5+1</f>
        <v>44844</v>
      </c>
      <c r="AY5" s="9">
        <f>AX5+1</f>
        <v>44845</v>
      </c>
      <c r="AZ5" s="9">
        <f t="shared" ref="AZ5:BD5" si="1">AY5+1</f>
        <v>44846</v>
      </c>
      <c r="BA5" s="9">
        <f t="shared" si="1"/>
        <v>44847</v>
      </c>
      <c r="BB5" s="9">
        <f t="shared" si="1"/>
        <v>44848</v>
      </c>
      <c r="BC5" s="9">
        <f t="shared" si="1"/>
        <v>44849</v>
      </c>
      <c r="BD5" s="11">
        <f t="shared" si="1"/>
        <v>44850</v>
      </c>
      <c r="BE5" s="10">
        <f>BD5+1</f>
        <v>44851</v>
      </c>
      <c r="BF5" s="9">
        <f>BE5+1</f>
        <v>44852</v>
      </c>
      <c r="BG5" s="9">
        <f t="shared" ref="BG5:BK5" si="2">BF5+1</f>
        <v>44853</v>
      </c>
      <c r="BH5" s="9">
        <f t="shared" si="2"/>
        <v>44854</v>
      </c>
      <c r="BI5" s="9">
        <f t="shared" si="2"/>
        <v>44855</v>
      </c>
      <c r="BJ5" s="9">
        <f t="shared" si="2"/>
        <v>44856</v>
      </c>
      <c r="BK5" s="11">
        <f t="shared" si="2"/>
        <v>44857</v>
      </c>
      <c r="BL5" s="11">
        <f>BK5+1</f>
        <v>44858</v>
      </c>
      <c r="BM5" s="11">
        <f t="shared" ref="BM5" si="3">BL5+1</f>
        <v>44859</v>
      </c>
      <c r="BN5" s="11">
        <f t="shared" ref="BN5" si="4">BM5+1</f>
        <v>44860</v>
      </c>
      <c r="BO5" s="11">
        <f t="shared" ref="BO5" si="5">BN5+1</f>
        <v>44861</v>
      </c>
      <c r="BP5" s="11">
        <f t="shared" ref="BP5" si="6">BO5+1</f>
        <v>44862</v>
      </c>
      <c r="BQ5" s="11">
        <f t="shared" ref="BQ5" si="7">BP5+1</f>
        <v>44863</v>
      </c>
      <c r="BR5" s="11">
        <f t="shared" ref="BR5" si="8">BQ5+1</f>
        <v>44864</v>
      </c>
      <c r="BS5" s="11">
        <f t="shared" ref="BS5" si="9">BR5+1</f>
        <v>44865</v>
      </c>
      <c r="BT5" s="11">
        <f t="shared" ref="BT5" si="10">BS5+1</f>
        <v>44866</v>
      </c>
      <c r="BU5" s="11">
        <f t="shared" ref="BU5" si="11">BT5+1</f>
        <v>44867</v>
      </c>
      <c r="BV5" s="11">
        <f t="shared" ref="BV5" si="12">BU5+1</f>
        <v>44868</v>
      </c>
      <c r="BW5" s="11">
        <f t="shared" ref="BW5" si="13">BV5+1</f>
        <v>44869</v>
      </c>
      <c r="BX5" s="11">
        <f t="shared" ref="BX5" si="14">BW5+1</f>
        <v>44870</v>
      </c>
      <c r="BY5" s="11">
        <f t="shared" ref="BY5" si="15">BX5+1</f>
        <v>44871</v>
      </c>
      <c r="BZ5" s="11">
        <f t="shared" ref="BZ5" si="16">BY5+1</f>
        <v>44872</v>
      </c>
      <c r="CA5" s="11">
        <f t="shared" ref="CA5" si="17">BZ5+1</f>
        <v>44873</v>
      </c>
      <c r="CB5" s="11">
        <f t="shared" ref="CB5" si="18">CA5+1</f>
        <v>44874</v>
      </c>
      <c r="CC5" s="11">
        <f t="shared" ref="CC5" si="19">CB5+1</f>
        <v>44875</v>
      </c>
      <c r="CD5" s="11">
        <f t="shared" ref="CD5" si="20">CC5+1</f>
        <v>44876</v>
      </c>
      <c r="CE5" s="11">
        <f t="shared" ref="CE5" si="21">CD5+1</f>
        <v>44877</v>
      </c>
      <c r="CF5" s="11">
        <f t="shared" ref="CF5" si="22">CE5+1</f>
        <v>44878</v>
      </c>
      <c r="CG5" s="11">
        <f t="shared" ref="CG5" si="23">CF5+1</f>
        <v>44879</v>
      </c>
      <c r="CH5" s="11">
        <f t="shared" ref="CH5" si="24">CG5+1</f>
        <v>44880</v>
      </c>
      <c r="CI5" s="11">
        <f t="shared" ref="CI5" si="25">CH5+1</f>
        <v>44881</v>
      </c>
      <c r="CJ5" s="11">
        <f t="shared" ref="CJ5" si="26">CI5+1</f>
        <v>44882</v>
      </c>
      <c r="CK5" s="11">
        <f t="shared" ref="CK5" si="27">CJ5+1</f>
        <v>44883</v>
      </c>
      <c r="CL5" s="11">
        <f t="shared" ref="CL5" si="28">CK5+1</f>
        <v>44884</v>
      </c>
      <c r="CM5" s="11">
        <f t="shared" ref="CM5" si="29">CL5+1</f>
        <v>44885</v>
      </c>
      <c r="CN5" s="11">
        <f t="shared" ref="CN5" si="30">CM5+1</f>
        <v>44886</v>
      </c>
      <c r="CO5" s="11">
        <f t="shared" ref="CO5" si="31">CN5+1</f>
        <v>44887</v>
      </c>
      <c r="CP5" s="11">
        <f t="shared" ref="CP5" si="32">CO5+1</f>
        <v>44888</v>
      </c>
      <c r="CQ5" s="11">
        <f t="shared" ref="CQ5" si="33">CP5+1</f>
        <v>44889</v>
      </c>
      <c r="CR5" s="11">
        <f t="shared" ref="CR5" si="34">CQ5+1</f>
        <v>44890</v>
      </c>
      <c r="CS5" s="11">
        <f t="shared" ref="CS5" si="35">CR5+1</f>
        <v>44891</v>
      </c>
      <c r="CT5" s="11">
        <f t="shared" ref="CT5" si="36">CS5+1</f>
        <v>44892</v>
      </c>
      <c r="CU5" s="11">
        <f t="shared" ref="CU5" si="37">CT5+1</f>
        <v>44893</v>
      </c>
      <c r="CV5" s="11">
        <f t="shared" ref="CV5" si="38">CU5+1</f>
        <v>44894</v>
      </c>
      <c r="CW5" s="11">
        <f t="shared" ref="CW5" si="39">CV5+1</f>
        <v>44895</v>
      </c>
    </row>
    <row r="6" spans="1:101" ht="30" customHeight="1" thickBot="1" x14ac:dyDescent="0.35">
      <c r="A6" s="54" t="s">
        <v>28</v>
      </c>
      <c r="B6" s="7" t="s">
        <v>6</v>
      </c>
      <c r="C6" s="8" t="s">
        <v>1</v>
      </c>
      <c r="D6" s="8" t="s">
        <v>3</v>
      </c>
      <c r="E6" s="8" t="s">
        <v>4</v>
      </c>
      <c r="F6" s="8"/>
      <c r="G6" s="8" t="s">
        <v>5</v>
      </c>
      <c r="H6" s="12" t="str">
        <f t="shared" ref="H6" si="40">LEFT(TEXT(H5,"ddd"),1)</f>
        <v>M</v>
      </c>
      <c r="I6" s="12" t="str">
        <f t="shared" ref="I6:AQ6" si="41">LEFT(TEXT(I5,"ddd"),1)</f>
        <v>T</v>
      </c>
      <c r="J6" s="12" t="str">
        <f t="shared" si="41"/>
        <v>W</v>
      </c>
      <c r="K6" s="12" t="str">
        <f t="shared" si="41"/>
        <v>T</v>
      </c>
      <c r="L6" s="12" t="str">
        <f t="shared" si="41"/>
        <v>F</v>
      </c>
      <c r="M6" s="12" t="str">
        <f t="shared" si="41"/>
        <v>S</v>
      </c>
      <c r="N6" s="12" t="str">
        <f t="shared" si="41"/>
        <v>S</v>
      </c>
      <c r="O6" s="12" t="str">
        <f t="shared" si="41"/>
        <v>M</v>
      </c>
      <c r="P6" s="12" t="str">
        <f t="shared" si="41"/>
        <v>T</v>
      </c>
      <c r="Q6" s="12" t="str">
        <f t="shared" si="41"/>
        <v>W</v>
      </c>
      <c r="R6" s="12" t="str">
        <f t="shared" si="41"/>
        <v>T</v>
      </c>
      <c r="S6" s="12" t="str">
        <f t="shared" si="41"/>
        <v>F</v>
      </c>
      <c r="T6" s="12" t="str">
        <f t="shared" si="41"/>
        <v>S</v>
      </c>
      <c r="U6" s="12" t="str">
        <f t="shared" si="41"/>
        <v>S</v>
      </c>
      <c r="V6" s="12" t="str">
        <f t="shared" si="41"/>
        <v>M</v>
      </c>
      <c r="W6" s="12" t="str">
        <f t="shared" si="41"/>
        <v>T</v>
      </c>
      <c r="X6" s="12" t="str">
        <f t="shared" si="41"/>
        <v>W</v>
      </c>
      <c r="Y6" s="12" t="str">
        <f t="shared" si="41"/>
        <v>T</v>
      </c>
      <c r="Z6" s="12" t="str">
        <f t="shared" si="41"/>
        <v>F</v>
      </c>
      <c r="AA6" s="12" t="str">
        <f t="shared" si="41"/>
        <v>S</v>
      </c>
      <c r="AB6" s="12" t="str">
        <f t="shared" si="41"/>
        <v>S</v>
      </c>
      <c r="AC6" s="12" t="str">
        <f t="shared" si="41"/>
        <v>M</v>
      </c>
      <c r="AD6" s="12" t="str">
        <f t="shared" si="41"/>
        <v>T</v>
      </c>
      <c r="AE6" s="12" t="str">
        <f t="shared" si="41"/>
        <v>W</v>
      </c>
      <c r="AF6" s="12" t="str">
        <f t="shared" si="41"/>
        <v>T</v>
      </c>
      <c r="AG6" s="12" t="str">
        <f t="shared" si="41"/>
        <v>F</v>
      </c>
      <c r="AH6" s="12" t="str">
        <f t="shared" si="41"/>
        <v>S</v>
      </c>
      <c r="AI6" s="12" t="str">
        <f t="shared" si="41"/>
        <v>S</v>
      </c>
      <c r="AJ6" s="12" t="str">
        <f t="shared" si="41"/>
        <v>M</v>
      </c>
      <c r="AK6" s="12" t="str">
        <f t="shared" si="41"/>
        <v>T</v>
      </c>
      <c r="AL6" s="12" t="str">
        <f t="shared" si="41"/>
        <v>W</v>
      </c>
      <c r="AM6" s="12" t="str">
        <f t="shared" si="41"/>
        <v>T</v>
      </c>
      <c r="AN6" s="12" t="str">
        <f t="shared" si="41"/>
        <v>F</v>
      </c>
      <c r="AO6" s="12" t="str">
        <f t="shared" si="41"/>
        <v>S</v>
      </c>
      <c r="AP6" s="12" t="str">
        <f t="shared" si="41"/>
        <v>S</v>
      </c>
      <c r="AQ6" s="12" t="str">
        <f t="shared" si="41"/>
        <v>M</v>
      </c>
      <c r="AR6" s="12" t="str">
        <f t="shared" ref="AR6:BR6" si="42">LEFT(TEXT(AR5,"ddd"),1)</f>
        <v>T</v>
      </c>
      <c r="AS6" s="12" t="str">
        <f t="shared" si="42"/>
        <v>W</v>
      </c>
      <c r="AT6" s="12" t="str">
        <f t="shared" si="42"/>
        <v>T</v>
      </c>
      <c r="AU6" s="12" t="str">
        <f t="shared" si="42"/>
        <v>F</v>
      </c>
      <c r="AV6" s="12" t="str">
        <f t="shared" si="42"/>
        <v>S</v>
      </c>
      <c r="AW6" s="12" t="str">
        <f t="shared" si="42"/>
        <v>S</v>
      </c>
      <c r="AX6" s="12" t="str">
        <f t="shared" si="42"/>
        <v>M</v>
      </c>
      <c r="AY6" s="12" t="str">
        <f t="shared" si="42"/>
        <v>T</v>
      </c>
      <c r="AZ6" s="12" t="str">
        <f t="shared" si="42"/>
        <v>W</v>
      </c>
      <c r="BA6" s="12" t="str">
        <f t="shared" si="42"/>
        <v>T</v>
      </c>
      <c r="BB6" s="12" t="str">
        <f t="shared" si="42"/>
        <v>F</v>
      </c>
      <c r="BC6" s="12" t="str">
        <f t="shared" si="42"/>
        <v>S</v>
      </c>
      <c r="BD6" s="12" t="str">
        <f t="shared" si="42"/>
        <v>S</v>
      </c>
      <c r="BE6" s="12" t="str">
        <f t="shared" si="42"/>
        <v>M</v>
      </c>
      <c r="BF6" s="12" t="str">
        <f t="shared" si="42"/>
        <v>T</v>
      </c>
      <c r="BG6" s="12" t="str">
        <f t="shared" si="42"/>
        <v>W</v>
      </c>
      <c r="BH6" s="12" t="str">
        <f t="shared" si="42"/>
        <v>T</v>
      </c>
      <c r="BI6" s="12" t="str">
        <f t="shared" si="42"/>
        <v>F</v>
      </c>
      <c r="BJ6" s="12" t="str">
        <f t="shared" si="42"/>
        <v>S</v>
      </c>
      <c r="BK6" s="12" t="str">
        <f t="shared" si="42"/>
        <v>S</v>
      </c>
      <c r="BL6" s="12" t="str">
        <f t="shared" si="42"/>
        <v>M</v>
      </c>
      <c r="BM6" s="12" t="str">
        <f t="shared" si="42"/>
        <v>T</v>
      </c>
      <c r="BN6" s="12" t="str">
        <f t="shared" si="42"/>
        <v>W</v>
      </c>
      <c r="BO6" s="12" t="str">
        <f t="shared" si="42"/>
        <v>T</v>
      </c>
      <c r="BP6" s="12" t="str">
        <f t="shared" si="42"/>
        <v>F</v>
      </c>
      <c r="BQ6" s="12" t="str">
        <f t="shared" si="42"/>
        <v>S</v>
      </c>
      <c r="BR6" s="12" t="str">
        <f t="shared" si="42"/>
        <v>S</v>
      </c>
      <c r="BS6" s="12" t="str">
        <f t="shared" ref="BS6:CN6" si="43">LEFT(TEXT(BS5,"ddd"),1)</f>
        <v>M</v>
      </c>
      <c r="BT6" s="12" t="str">
        <f t="shared" si="43"/>
        <v>T</v>
      </c>
      <c r="BU6" s="12" t="str">
        <f t="shared" si="43"/>
        <v>W</v>
      </c>
      <c r="BV6" s="12" t="str">
        <f t="shared" si="43"/>
        <v>T</v>
      </c>
      <c r="BW6" s="12" t="str">
        <f t="shared" si="43"/>
        <v>F</v>
      </c>
      <c r="BX6" s="12" t="str">
        <f t="shared" si="43"/>
        <v>S</v>
      </c>
      <c r="BY6" s="12" t="str">
        <f t="shared" si="43"/>
        <v>S</v>
      </c>
      <c r="BZ6" s="12" t="str">
        <f t="shared" si="43"/>
        <v>M</v>
      </c>
      <c r="CA6" s="12" t="str">
        <f t="shared" si="43"/>
        <v>T</v>
      </c>
      <c r="CB6" s="12" t="str">
        <f t="shared" si="43"/>
        <v>W</v>
      </c>
      <c r="CC6" s="12" t="str">
        <f t="shared" si="43"/>
        <v>T</v>
      </c>
      <c r="CD6" s="12" t="str">
        <f t="shared" si="43"/>
        <v>F</v>
      </c>
      <c r="CE6" s="12" t="str">
        <f t="shared" si="43"/>
        <v>S</v>
      </c>
      <c r="CF6" s="12" t="str">
        <f t="shared" si="43"/>
        <v>S</v>
      </c>
      <c r="CG6" s="12" t="str">
        <f t="shared" si="43"/>
        <v>M</v>
      </c>
      <c r="CH6" s="12" t="str">
        <f t="shared" si="43"/>
        <v>T</v>
      </c>
      <c r="CI6" s="12" t="str">
        <f t="shared" si="43"/>
        <v>W</v>
      </c>
      <c r="CJ6" s="12" t="str">
        <f t="shared" si="43"/>
        <v>T</v>
      </c>
      <c r="CK6" s="12" t="str">
        <f t="shared" si="43"/>
        <v>F</v>
      </c>
      <c r="CL6" s="12" t="str">
        <f t="shared" si="43"/>
        <v>S</v>
      </c>
      <c r="CM6" s="12" t="str">
        <f t="shared" si="43"/>
        <v>S</v>
      </c>
      <c r="CN6" s="12" t="str">
        <f t="shared" si="43"/>
        <v>M</v>
      </c>
      <c r="CO6" s="12" t="str">
        <f t="shared" ref="CO6:CW6" si="44">LEFT(TEXT(CO5,"ddd"),1)</f>
        <v>T</v>
      </c>
      <c r="CP6" s="12" t="str">
        <f t="shared" si="44"/>
        <v>W</v>
      </c>
      <c r="CQ6" s="12" t="str">
        <f t="shared" si="44"/>
        <v>T</v>
      </c>
      <c r="CR6" s="12" t="str">
        <f t="shared" si="44"/>
        <v>F</v>
      </c>
      <c r="CS6" s="12" t="str">
        <f t="shared" si="44"/>
        <v>S</v>
      </c>
      <c r="CT6" s="12" t="str">
        <f t="shared" si="44"/>
        <v>S</v>
      </c>
      <c r="CU6" s="12" t="str">
        <f t="shared" si="44"/>
        <v>M</v>
      </c>
      <c r="CV6" s="12" t="str">
        <f t="shared" si="44"/>
        <v>T</v>
      </c>
      <c r="CW6" s="12" t="str">
        <f t="shared" si="44"/>
        <v>W</v>
      </c>
    </row>
    <row r="7" spans="1:101" ht="30" hidden="1" customHeight="1" thickBot="1" x14ac:dyDescent="0.35">
      <c r="A7" s="53" t="s">
        <v>33</v>
      </c>
      <c r="D7"/>
      <c r="G7" t="str">
        <f>IF(OR(ISBLANK(task_start),ISBLANK(task_end)),"",task_end-task_start+1)</f>
        <v/>
      </c>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row>
    <row r="8" spans="1:101" s="2" customFormat="1" ht="30" customHeight="1" thickBot="1" x14ac:dyDescent="0.35">
      <c r="A8" s="54" t="s">
        <v>29</v>
      </c>
      <c r="B8" s="15" t="s">
        <v>35</v>
      </c>
      <c r="C8" s="16"/>
      <c r="D8" s="17"/>
      <c r="E8" s="18"/>
      <c r="F8" s="14"/>
      <c r="G8" s="14" t="str">
        <f t="shared" ref="G8:G26" si="45">IF(OR(ISBLANK(task_start),ISBLANK(task_end)),"",task_end-task_start+1)</f>
        <v/>
      </c>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row>
    <row r="9" spans="1:101" s="2" customFormat="1" ht="30" customHeight="1" thickBot="1" x14ac:dyDescent="0.35">
      <c r="A9" s="54" t="s">
        <v>34</v>
      </c>
      <c r="B9" s="64" t="s">
        <v>36</v>
      </c>
      <c r="C9" s="19">
        <v>1</v>
      </c>
      <c r="D9" s="59">
        <f>Project_Start</f>
        <v>44805</v>
      </c>
      <c r="E9" s="59">
        <f>D9+3</f>
        <v>44808</v>
      </c>
      <c r="F9" s="14"/>
      <c r="G9" s="14">
        <f t="shared" si="45"/>
        <v>4</v>
      </c>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row>
    <row r="10" spans="1:101" s="2" customFormat="1" ht="30" customHeight="1" thickBot="1" x14ac:dyDescent="0.35">
      <c r="A10" s="54" t="s">
        <v>30</v>
      </c>
      <c r="B10" s="64" t="s">
        <v>37</v>
      </c>
      <c r="C10" s="19">
        <v>0.8</v>
      </c>
      <c r="D10" s="59">
        <f>E9+2</f>
        <v>44810</v>
      </c>
      <c r="E10" s="59">
        <f>D10+3</f>
        <v>44813</v>
      </c>
      <c r="F10" s="14"/>
      <c r="G10" s="14">
        <f t="shared" si="45"/>
        <v>4</v>
      </c>
      <c r="H10" s="39"/>
      <c r="I10" s="39"/>
      <c r="J10" s="39"/>
      <c r="K10" s="39"/>
      <c r="L10" s="39"/>
      <c r="M10" s="39"/>
      <c r="N10" s="39"/>
      <c r="O10" s="39"/>
      <c r="P10" s="39"/>
      <c r="Q10" s="39"/>
      <c r="R10" s="39"/>
      <c r="S10" s="39"/>
      <c r="T10" s="40"/>
      <c r="U10" s="40"/>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row>
    <row r="11" spans="1:101" s="2" customFormat="1" ht="30" customHeight="1" thickBot="1" x14ac:dyDescent="0.35">
      <c r="A11" s="53"/>
      <c r="B11" s="64" t="s">
        <v>38</v>
      </c>
      <c r="C11" s="19">
        <v>1</v>
      </c>
      <c r="D11" s="59">
        <f>E10+5</f>
        <v>44818</v>
      </c>
      <c r="E11" s="59">
        <f>D11+2</f>
        <v>44820</v>
      </c>
      <c r="F11" s="14"/>
      <c r="G11" s="14">
        <f t="shared" si="45"/>
        <v>3</v>
      </c>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row>
    <row r="12" spans="1:101" s="2" customFormat="1" ht="30" customHeight="1" thickBot="1" x14ac:dyDescent="0.35">
      <c r="A12" s="53"/>
      <c r="B12" s="64" t="s">
        <v>39</v>
      </c>
      <c r="C12" s="19">
        <v>1</v>
      </c>
      <c r="D12" s="59">
        <f>E11+6</f>
        <v>44826</v>
      </c>
      <c r="E12" s="59">
        <f>D12+11</f>
        <v>44837</v>
      </c>
      <c r="F12" s="14"/>
      <c r="G12" s="14">
        <f t="shared" si="45"/>
        <v>12</v>
      </c>
      <c r="H12" s="39"/>
      <c r="I12" s="39"/>
      <c r="J12" s="39"/>
      <c r="K12" s="39"/>
      <c r="L12" s="39"/>
      <c r="M12" s="39"/>
      <c r="N12" s="39"/>
      <c r="O12" s="39"/>
      <c r="P12" s="39"/>
      <c r="Q12" s="39"/>
      <c r="R12" s="39"/>
      <c r="S12" s="39"/>
      <c r="T12" s="39"/>
      <c r="U12" s="39"/>
      <c r="V12" s="39"/>
      <c r="W12" s="39"/>
      <c r="X12" s="40"/>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row>
    <row r="13" spans="1:101" s="2" customFormat="1" ht="30" customHeight="1" thickBot="1" x14ac:dyDescent="0.35">
      <c r="A13" s="54" t="s">
        <v>31</v>
      </c>
      <c r="B13" s="74" t="s">
        <v>51</v>
      </c>
      <c r="C13" s="20"/>
      <c r="D13" s="21"/>
      <c r="E13" s="22"/>
      <c r="F13" s="14"/>
      <c r="G13" s="14" t="str">
        <f t="shared" si="45"/>
        <v/>
      </c>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row>
    <row r="14" spans="1:101" s="2" customFormat="1" ht="30" customHeight="1" thickBot="1" x14ac:dyDescent="0.35">
      <c r="A14" s="54"/>
      <c r="B14" s="65" t="s">
        <v>52</v>
      </c>
      <c r="C14" s="23">
        <v>1</v>
      </c>
      <c r="D14" s="60">
        <f>E12+1</f>
        <v>44838</v>
      </c>
      <c r="E14" s="60">
        <f>D14+1</f>
        <v>44839</v>
      </c>
      <c r="F14" s="14"/>
      <c r="G14" s="14">
        <f t="shared" si="45"/>
        <v>2</v>
      </c>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row>
    <row r="15" spans="1:101" s="2" customFormat="1" ht="30" customHeight="1" thickBot="1" x14ac:dyDescent="0.35">
      <c r="A15" s="53"/>
      <c r="B15" s="65" t="s">
        <v>53</v>
      </c>
      <c r="C15" s="23">
        <v>0.7</v>
      </c>
      <c r="D15" s="60">
        <f>D14+2</f>
        <v>44840</v>
      </c>
      <c r="E15" s="60">
        <f>D15+5</f>
        <v>44845</v>
      </c>
      <c r="F15" s="14"/>
      <c r="G15" s="14">
        <f t="shared" si="45"/>
        <v>6</v>
      </c>
      <c r="H15" s="39"/>
      <c r="I15" s="39"/>
      <c r="J15" s="39"/>
      <c r="K15" s="39"/>
      <c r="L15" s="39"/>
      <c r="M15" s="39"/>
      <c r="N15" s="39"/>
      <c r="O15" s="39"/>
      <c r="P15" s="39"/>
      <c r="Q15" s="39"/>
      <c r="R15" s="39"/>
      <c r="S15" s="39"/>
      <c r="T15" s="40"/>
      <c r="U15" s="40"/>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row>
    <row r="16" spans="1:101" s="2" customFormat="1" ht="30" customHeight="1" thickBot="1" x14ac:dyDescent="0.35">
      <c r="A16" s="53"/>
      <c r="B16" s="65" t="s">
        <v>54</v>
      </c>
      <c r="C16" s="23">
        <v>0</v>
      </c>
      <c r="D16" s="60">
        <f>E15</f>
        <v>44845</v>
      </c>
      <c r="E16" s="60">
        <f>D16+3</f>
        <v>44848</v>
      </c>
      <c r="F16" s="14"/>
      <c r="G16" s="14">
        <f t="shared" si="45"/>
        <v>4</v>
      </c>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row>
    <row r="17" spans="1:101" s="2" customFormat="1" ht="30" customHeight="1" thickBot="1" x14ac:dyDescent="0.35">
      <c r="A17" s="53" t="s">
        <v>22</v>
      </c>
      <c r="B17" s="24" t="s">
        <v>40</v>
      </c>
      <c r="C17" s="25"/>
      <c r="D17" s="26"/>
      <c r="E17" s="27"/>
      <c r="F17" s="14"/>
      <c r="G17" s="14" t="str">
        <f t="shared" si="45"/>
        <v/>
      </c>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row>
    <row r="18" spans="1:101" s="2" customFormat="1" ht="30" customHeight="1" thickBot="1" x14ac:dyDescent="0.35">
      <c r="A18" s="53"/>
      <c r="B18" s="66" t="s">
        <v>55</v>
      </c>
      <c r="C18" s="28">
        <v>0</v>
      </c>
      <c r="D18" s="61">
        <f>E16+12</f>
        <v>44860</v>
      </c>
      <c r="E18" s="61">
        <f>D18+5</f>
        <v>44865</v>
      </c>
      <c r="F18" s="14"/>
      <c r="G18" s="14">
        <f t="shared" si="45"/>
        <v>6</v>
      </c>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row>
    <row r="19" spans="1:101" s="2" customFormat="1" ht="30" customHeight="1" thickBot="1" x14ac:dyDescent="0.35">
      <c r="A19" s="53"/>
      <c r="B19" s="66" t="s">
        <v>56</v>
      </c>
      <c r="C19" s="28">
        <v>0</v>
      </c>
      <c r="D19" s="61">
        <f>E18+1</f>
        <v>44866</v>
      </c>
      <c r="E19" s="61">
        <f>D19+7</f>
        <v>44873</v>
      </c>
      <c r="F19" s="14"/>
      <c r="G19" s="14">
        <f t="shared" si="45"/>
        <v>8</v>
      </c>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row>
    <row r="20" spans="1:101" s="2" customFormat="1" ht="30" customHeight="1" thickBot="1" x14ac:dyDescent="0.35">
      <c r="A20" s="53"/>
      <c r="B20" s="66" t="s">
        <v>57</v>
      </c>
      <c r="C20" s="28">
        <v>0</v>
      </c>
      <c r="D20" s="61">
        <f>E19+2</f>
        <v>44875</v>
      </c>
      <c r="E20" s="61">
        <f>D20+5</f>
        <v>44880</v>
      </c>
      <c r="F20" s="14"/>
      <c r="G20" s="14">
        <f t="shared" si="45"/>
        <v>6</v>
      </c>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row>
    <row r="21" spans="1:101" s="2" customFormat="1" ht="30" customHeight="1" thickBot="1" x14ac:dyDescent="0.35">
      <c r="A21" s="53"/>
      <c r="B21" s="66" t="s">
        <v>58</v>
      </c>
      <c r="C21" s="28">
        <v>0</v>
      </c>
      <c r="D21" s="61">
        <f>E20+1</f>
        <v>44881</v>
      </c>
      <c r="E21" s="61">
        <f>D21+4</f>
        <v>44885</v>
      </c>
      <c r="F21" s="14"/>
      <c r="G21" s="14">
        <f t="shared" si="45"/>
        <v>5</v>
      </c>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row>
    <row r="22" spans="1:101" s="2" customFormat="1" ht="30" customHeight="1" thickBot="1" x14ac:dyDescent="0.35">
      <c r="A22" s="53" t="s">
        <v>22</v>
      </c>
      <c r="B22" s="29" t="s">
        <v>41</v>
      </c>
      <c r="C22" s="30"/>
      <c r="D22" s="31"/>
      <c r="E22" s="32"/>
      <c r="F22" s="14"/>
      <c r="G22" s="14" t="str">
        <f t="shared" si="45"/>
        <v/>
      </c>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row>
    <row r="23" spans="1:101" s="2" customFormat="1" ht="30" customHeight="1" thickBot="1" x14ac:dyDescent="0.35">
      <c r="A23" s="53"/>
      <c r="B23" s="67" t="s">
        <v>59</v>
      </c>
      <c r="C23" s="33">
        <v>0</v>
      </c>
      <c r="D23" s="62">
        <f>E21+1</f>
        <v>44886</v>
      </c>
      <c r="E23" s="62">
        <f>D23+6</f>
        <v>44892</v>
      </c>
      <c r="F23" s="14"/>
      <c r="G23" s="14">
        <f t="shared" si="45"/>
        <v>7</v>
      </c>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row>
    <row r="24" spans="1:101" s="2" customFormat="1" ht="30" customHeight="1" thickBot="1" x14ac:dyDescent="0.35">
      <c r="A24" s="53"/>
      <c r="B24" s="67" t="s">
        <v>42</v>
      </c>
      <c r="C24" s="33">
        <v>0</v>
      </c>
      <c r="D24" s="62">
        <f>E23+1</f>
        <v>44893</v>
      </c>
      <c r="E24" s="62">
        <f>D24+2</f>
        <v>44895</v>
      </c>
      <c r="F24" s="14"/>
      <c r="G24" s="14">
        <f t="shared" si="45"/>
        <v>3</v>
      </c>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row>
    <row r="25" spans="1:101" s="2" customFormat="1" ht="30" customHeight="1" thickBot="1" x14ac:dyDescent="0.35">
      <c r="A25" s="53" t="s">
        <v>24</v>
      </c>
      <c r="B25" s="68"/>
      <c r="C25" s="13"/>
      <c r="D25" s="63"/>
      <c r="E25" s="63"/>
      <c r="F25" s="14"/>
      <c r="G25" s="14" t="str">
        <f t="shared" si="45"/>
        <v/>
      </c>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row>
    <row r="26" spans="1:101" s="2" customFormat="1" ht="30" customHeight="1" thickBot="1" x14ac:dyDescent="0.35">
      <c r="A26" s="54" t="s">
        <v>23</v>
      </c>
      <c r="B26" s="34" t="s">
        <v>0</v>
      </c>
      <c r="C26" s="35"/>
      <c r="D26" s="36"/>
      <c r="E26" s="37"/>
      <c r="F26" s="38"/>
      <c r="G26" s="38" t="str">
        <f t="shared" si="45"/>
        <v/>
      </c>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row>
    <row r="27" spans="1:101" ht="30" customHeight="1" x14ac:dyDescent="0.3">
      <c r="F27" s="5"/>
    </row>
    <row r="28" spans="1:101" ht="30" customHeight="1" x14ac:dyDescent="0.3">
      <c r="E28" s="55"/>
    </row>
  </sheetData>
  <mergeCells count="9">
    <mergeCell ref="BE4:BK4"/>
    <mergeCell ref="D3:E3"/>
    <mergeCell ref="H4:N4"/>
    <mergeCell ref="O4:U4"/>
    <mergeCell ref="V4:AB4"/>
    <mergeCell ref="AC4:AI4"/>
    <mergeCell ref="AJ4:AP4"/>
    <mergeCell ref="AQ4:AW4"/>
    <mergeCell ref="AX4:BD4"/>
  </mergeCells>
  <phoneticPr fontId="22" type="noConversion"/>
  <conditionalFormatting sqref="C7:C2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L5:CV6 BL8:CW8 H5:BK26 BL9:CV26">
    <cfRule type="expression" dxfId="5" priority="33">
      <formula>AND(TODAY()&gt;=H$5,TODAY()&lt;I$5)</formula>
    </cfRule>
  </conditionalFormatting>
  <conditionalFormatting sqref="BL8:CW8 H7:BK26 BL9:CV26">
    <cfRule type="expression" dxfId="4" priority="27">
      <formula>AND(task_start&lt;=H$5,ROUNDDOWN((task_end-task_start+1)*task_progress,0)+task_start-1&gt;=H$5)</formula>
    </cfRule>
    <cfRule type="expression" dxfId="3" priority="28" stopIfTrue="1">
      <formula>AND(task_end&gt;=H$5,task_start&lt;I$5)</formula>
    </cfRule>
  </conditionalFormatting>
  <conditionalFormatting sqref="CW5:CW6 CW9:CW26">
    <cfRule type="expression" dxfId="2" priority="35">
      <formula>AND(TODAY()&gt;=CW$5,TODAY()&lt;#REF!)</formula>
    </cfRule>
  </conditionalFormatting>
  <conditionalFormatting sqref="CW9:CW26">
    <cfRule type="expression" dxfId="1" priority="40">
      <formula>AND(task_start&lt;=CW$5,ROUNDDOWN((task_end-task_start+1)*task_progress,0)+task_start-1&gt;=CW$5)</formula>
    </cfRule>
    <cfRule type="expression" dxfId="0" priority="41" stopIfTrue="1">
      <formula>AND(task_end&gt;=CW$5,task_start&lt;#REF!)</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scale="62" fitToHeight="0" orientation="landscape" r:id="rId1"/>
  <headerFooter differentFirst="1" scaleWithDoc="0">
    <oddFooter>Page &amp;P of &amp;N</oddFooter>
  </headerFooter>
  <ignoredErrors>
    <ignoredError sqref="D20 E1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3" customWidth="1"/>
    <col min="2" max="16384" width="9.109375" style="1"/>
  </cols>
  <sheetData>
    <row r="1" spans="1:2" ht="46.5" customHeight="1" x14ac:dyDescent="0.3"/>
    <row r="2" spans="1:2" s="45" customFormat="1" ht="15.6" x14ac:dyDescent="0.3">
      <c r="A2" s="44" t="s">
        <v>9</v>
      </c>
      <c r="B2" s="44"/>
    </row>
    <row r="3" spans="1:2" s="49" customFormat="1" ht="27" customHeight="1" x14ac:dyDescent="0.3">
      <c r="A3" s="72" t="s">
        <v>14</v>
      </c>
      <c r="B3" s="50"/>
    </row>
    <row r="4" spans="1:2" s="46" customFormat="1" ht="25.8" x14ac:dyDescent="0.5">
      <c r="A4" s="47" t="s">
        <v>8</v>
      </c>
    </row>
    <row r="5" spans="1:2" ht="74.099999999999994" customHeight="1" x14ac:dyDescent="0.3">
      <c r="A5" s="48" t="s">
        <v>17</v>
      </c>
    </row>
    <row r="6" spans="1:2" ht="26.25" customHeight="1" x14ac:dyDescent="0.3">
      <c r="A6" s="47" t="s">
        <v>20</v>
      </c>
    </row>
    <row r="7" spans="1:2" s="43" customFormat="1" ht="204.9" customHeight="1" x14ac:dyDescent="0.3">
      <c r="A7" s="52" t="s">
        <v>19</v>
      </c>
    </row>
    <row r="8" spans="1:2" s="46" customFormat="1" ht="25.8" x14ac:dyDescent="0.5">
      <c r="A8" s="47" t="s">
        <v>10</v>
      </c>
    </row>
    <row r="9" spans="1:2" ht="57.6" x14ac:dyDescent="0.3">
      <c r="A9" s="48" t="s">
        <v>18</v>
      </c>
    </row>
    <row r="10" spans="1:2" s="43" customFormat="1" ht="27.9" customHeight="1" x14ac:dyDescent="0.3">
      <c r="A10" s="51" t="s">
        <v>16</v>
      </c>
    </row>
    <row r="11" spans="1:2" s="46" customFormat="1" ht="25.8" x14ac:dyDescent="0.5">
      <c r="A11" s="47" t="s">
        <v>7</v>
      </c>
    </row>
    <row r="12" spans="1:2" ht="28.8" x14ac:dyDescent="0.3">
      <c r="A12" s="48" t="s">
        <v>15</v>
      </c>
    </row>
    <row r="13" spans="1:2" s="43" customFormat="1" ht="27.9" customHeight="1" x14ac:dyDescent="0.3">
      <c r="A13" s="51" t="s">
        <v>2</v>
      </c>
    </row>
    <row r="14" spans="1:2" s="46" customFormat="1" ht="25.8" x14ac:dyDescent="0.5">
      <c r="A14" s="47" t="s">
        <v>11</v>
      </c>
    </row>
    <row r="15" spans="1:2" ht="75" customHeight="1" x14ac:dyDescent="0.3">
      <c r="A15" s="48" t="s">
        <v>12</v>
      </c>
    </row>
    <row r="16" spans="1:2" ht="72" x14ac:dyDescent="0.3">
      <c r="A16" s="48" t="s">
        <v>13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5114C7-6C2A-43D7-B1D7-E9C3B83D8E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2022-10-17T10:22:13Z</dcterms:modified>
</cp:coreProperties>
</file>