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esh.gajjar\Desktop\"/>
    </mc:Choice>
  </mc:AlternateContent>
  <xr:revisionPtr revIDLastSave="0" documentId="13_ncr:1_{80605429-8174-47B1-BD51-43DDBA476B5B}" xr6:coauthVersionLast="47" xr6:coauthVersionMax="47" xr10:uidLastSave="{00000000-0000-0000-0000-000000000000}"/>
  <bookViews>
    <workbookView xWindow="-108" yWindow="-108" windowWidth="23256" windowHeight="12576" xr2:uid="{4D34CC4D-8763-41A3-82CB-29C3ED31C849}"/>
  </bookViews>
  <sheets>
    <sheet name="Operation TL" sheetId="1" r:id="rId1"/>
    <sheet name="Legends" sheetId="3" r:id="rId2"/>
    <sheet name="Calcul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2" l="1"/>
  <c r="M27" i="2"/>
  <c r="J18" i="2"/>
  <c r="I18" i="2"/>
  <c r="H18" i="2"/>
  <c r="G18" i="2"/>
  <c r="F18" i="2"/>
  <c r="H21" i="2"/>
  <c r="H29" i="2"/>
  <c r="J28" i="2"/>
  <c r="J29" i="2" s="1"/>
  <c r="I28" i="2"/>
  <c r="I29" i="2" s="1"/>
  <c r="H28" i="2"/>
  <c r="G28" i="2"/>
  <c r="G29" i="2" s="1"/>
  <c r="F28" i="2"/>
  <c r="F29" i="2" s="1"/>
  <c r="I7" i="1" l="1"/>
  <c r="J7" i="1" s="1"/>
  <c r="L24" i="2" l="1"/>
  <c r="M24" i="2" s="1"/>
  <c r="J12" i="2"/>
  <c r="I12" i="2"/>
  <c r="H12" i="2"/>
  <c r="G12" i="2"/>
  <c r="F12" i="2"/>
  <c r="J9" i="2"/>
  <c r="I9" i="2"/>
  <c r="H9" i="2"/>
  <c r="G9" i="2"/>
  <c r="F9" i="2"/>
  <c r="J6" i="2"/>
  <c r="I6" i="2"/>
  <c r="H6" i="2"/>
  <c r="G6" i="2"/>
  <c r="F6" i="2"/>
  <c r="J26" i="2"/>
  <c r="I26" i="2"/>
  <c r="J25" i="2"/>
  <c r="I25" i="2"/>
  <c r="H25" i="2"/>
  <c r="H26" i="2" s="1"/>
  <c r="G25" i="2"/>
  <c r="G26" i="2" s="1"/>
  <c r="F25" i="2"/>
  <c r="F26" i="2" s="1"/>
  <c r="L22" i="2"/>
  <c r="M22" i="2" s="1"/>
  <c r="H23" i="2"/>
  <c r="G23" i="2"/>
  <c r="F23" i="2"/>
  <c r="G14" i="1"/>
  <c r="L19" i="2"/>
  <c r="M19" i="2" s="1"/>
  <c r="I12" i="1" s="1"/>
  <c r="J12" i="1" s="1"/>
  <c r="J17" i="2"/>
  <c r="M16" i="2" s="1"/>
  <c r="I11" i="1" s="1"/>
  <c r="J11" i="1" s="1"/>
  <c r="I17" i="2"/>
  <c r="G17" i="2"/>
  <c r="L13" i="2"/>
  <c r="L10" i="2"/>
  <c r="J14" i="2"/>
  <c r="J15" i="2" s="1"/>
  <c r="I14" i="2"/>
  <c r="I15" i="2" s="1"/>
  <c r="G14" i="2"/>
  <c r="G15" i="2" s="1"/>
  <c r="F15" i="2"/>
  <c r="L7" i="2"/>
  <c r="M7" i="2" s="1"/>
  <c r="J8" i="2"/>
  <c r="I8" i="2"/>
  <c r="G8" i="2"/>
  <c r="F8" i="2"/>
  <c r="L4" i="2"/>
  <c r="M4" i="2" s="1"/>
  <c r="H17" i="2"/>
  <c r="H14" i="2"/>
  <c r="H15" i="2" s="1"/>
  <c r="J11" i="2"/>
  <c r="I11" i="2"/>
  <c r="H11" i="2"/>
  <c r="G11" i="2"/>
  <c r="F11" i="2"/>
  <c r="H8" i="2"/>
  <c r="J5" i="2"/>
  <c r="I5" i="2"/>
  <c r="H5" i="2"/>
  <c r="G5" i="2"/>
  <c r="F5" i="2"/>
  <c r="I6" i="1" l="1"/>
  <c r="J6" i="1" s="1"/>
  <c r="I13" i="1"/>
  <c r="M10" i="2"/>
  <c r="I9" i="1" s="1"/>
  <c r="J9" i="1" s="1"/>
  <c r="M13" i="2"/>
  <c r="I10" i="1" s="1"/>
  <c r="J10" i="1" s="1"/>
  <c r="I5" i="1"/>
  <c r="J5" i="1" s="1"/>
  <c r="I8" i="1"/>
  <c r="J8" i="1" s="1"/>
  <c r="J13" i="1" l="1"/>
  <c r="I14" i="1"/>
  <c r="J14" i="1" s="1"/>
</calcChain>
</file>

<file path=xl/sharedStrings.xml><?xml version="1.0" encoding="utf-8"?>
<sst xmlns="http://schemas.openxmlformats.org/spreadsheetml/2006/main" count="59" uniqueCount="41">
  <si>
    <t>KRA</t>
  </si>
  <si>
    <t>KPI</t>
  </si>
  <si>
    <t>Login Hour</t>
  </si>
  <si>
    <t>Shrinkage</t>
  </si>
  <si>
    <t>Quality Score</t>
  </si>
  <si>
    <t>Fatal %</t>
  </si>
  <si>
    <t>Attrition %</t>
  </si>
  <si>
    <t>Achieved</t>
  </si>
  <si>
    <t>Score</t>
  </si>
  <si>
    <t>ZTP</t>
  </si>
  <si>
    <t>Slab 1</t>
  </si>
  <si>
    <t>Slab 2</t>
  </si>
  <si>
    <t>Slab 3</t>
  </si>
  <si>
    <t>Slab 4</t>
  </si>
  <si>
    <t>Slab 5</t>
  </si>
  <si>
    <t>Total Score</t>
  </si>
  <si>
    <t>Weighted Score</t>
  </si>
  <si>
    <t>Achieved Score</t>
  </si>
  <si>
    <t>Achieved KPI</t>
  </si>
  <si>
    <t>Qualifier</t>
  </si>
  <si>
    <t>1 Call/Week/Agent</t>
  </si>
  <si>
    <t>0 to 30 Call Audit</t>
  </si>
  <si>
    <t>0 to 30 Call Audit - 
1 Call/Week/Agent</t>
  </si>
  <si>
    <t>Notes</t>
  </si>
  <si>
    <t>Average Login hour of team at month end should be 8 hours net productive time. Incase of any exception approval is required from Operation head.</t>
  </si>
  <si>
    <t>Team average shrinkage should be in control and threshold is 15% MTD.</t>
  </si>
  <si>
    <t>Average Quality score of Team for month end should be at par 86%.</t>
  </si>
  <si>
    <t>Average Fatal Score of Team for month end should be less than 5%</t>
  </si>
  <si>
    <t>Avearge Attrition for the team for month should be less than 5%. Formulae to calculate Attrition (=Attrition Count/(Open Count+Closing count)</t>
  </si>
  <si>
    <t>There should be not a single ZTP from Internal or External source.</t>
  </si>
  <si>
    <t>Final Score</t>
  </si>
  <si>
    <t>Enter your achieved score in the Grey marked cells only (Achieved KPI)</t>
  </si>
  <si>
    <t>TL has to audit 1 call per week per agent from 0 to 30 bucket in his/her Team. If there is no 0 to 30 agent in team then the weightage would be be considered as Denominator in KRA</t>
  </si>
  <si>
    <t>Resolution % BX</t>
  </si>
  <si>
    <t>Resolution Bx</t>
  </si>
  <si>
    <t>Bucket X resolution</t>
  </si>
  <si>
    <t>NA</t>
  </si>
  <si>
    <t>Digital Payment %</t>
  </si>
  <si>
    <t>Astute should achieve 92% resolution in Bx</t>
  </si>
  <si>
    <t>Digital Payment Collected out of total payment in BX should be 30% and above</t>
  </si>
  <si>
    <t>Digital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</si>
</sst>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0378-5451-4E22-A491-748538E4F2C7}">
  <dimension ref="E2:J14"/>
  <sheetViews>
    <sheetView showGridLines="0" tabSelected="1" workbookViewId="0">
      <selection activeCell="B6" sqref="B6"/>
    </sheetView>
  </sheetViews>
  <sheetFormatPr defaultRowHeight="14.4" x14ac:dyDescent="0.3"/>
  <cols>
    <col min="5" max="5" width="32.21875" bestFit="1" customWidth="1"/>
    <col min="6" max="6" width="16.44140625" bestFit="1" customWidth="1"/>
    <col min="7" max="7" width="14.5546875" customWidth="1"/>
    <col min="8" max="8" width="12" bestFit="1" customWidth="1"/>
    <col min="9" max="9" width="14" hidden="1" customWidth="1"/>
    <col min="10" max="10" width="14.6640625" bestFit="1" customWidth="1"/>
  </cols>
  <sheetData>
    <row r="2" spans="5:10" x14ac:dyDescent="0.3">
      <c r="E2" s="27" t="s">
        <v>31</v>
      </c>
      <c r="F2" s="27"/>
      <c r="G2" s="27"/>
      <c r="H2" s="27"/>
      <c r="I2" s="27"/>
      <c r="J2" s="27"/>
    </row>
    <row r="4" spans="5:10" x14ac:dyDescent="0.3">
      <c r="E4" s="11" t="s">
        <v>0</v>
      </c>
      <c r="F4" s="11" t="s">
        <v>1</v>
      </c>
      <c r="G4" s="12" t="s">
        <v>16</v>
      </c>
      <c r="H4" s="12" t="s">
        <v>18</v>
      </c>
      <c r="I4" s="12" t="s">
        <v>17</v>
      </c>
      <c r="J4" s="12" t="s">
        <v>30</v>
      </c>
    </row>
    <row r="5" spans="5:10" x14ac:dyDescent="0.3">
      <c r="E5" s="15" t="s">
        <v>2</v>
      </c>
      <c r="F5" s="15">
        <v>8</v>
      </c>
      <c r="G5" s="15">
        <v>15</v>
      </c>
      <c r="H5" s="16">
        <v>7.2</v>
      </c>
      <c r="I5" s="17">
        <f>+Calculation!M4</f>
        <v>14.0625</v>
      </c>
      <c r="J5" s="18">
        <f>+I5/G5</f>
        <v>0.9375</v>
      </c>
    </row>
    <row r="6" spans="5:10" x14ac:dyDescent="0.3">
      <c r="E6" s="15" t="s">
        <v>33</v>
      </c>
      <c r="F6" s="19">
        <v>0.92</v>
      </c>
      <c r="G6" s="15">
        <v>15</v>
      </c>
      <c r="H6" s="20">
        <v>0.92100000000000004</v>
      </c>
      <c r="I6" s="17">
        <f>+Calculation!M24</f>
        <v>15</v>
      </c>
      <c r="J6" s="18">
        <f>+I6/G6</f>
        <v>1</v>
      </c>
    </row>
    <row r="7" spans="5:10" x14ac:dyDescent="0.3">
      <c r="E7" s="15" t="s">
        <v>37</v>
      </c>
      <c r="F7" s="19">
        <v>0.3</v>
      </c>
      <c r="G7" s="15">
        <v>10</v>
      </c>
      <c r="H7" s="20">
        <v>0.3</v>
      </c>
      <c r="I7" s="17">
        <f>+Calculation!M27</f>
        <v>10</v>
      </c>
      <c r="J7" s="18">
        <f>+I7/G7</f>
        <v>1</v>
      </c>
    </row>
    <row r="8" spans="5:10" x14ac:dyDescent="0.3">
      <c r="E8" s="15" t="s">
        <v>3</v>
      </c>
      <c r="F8" s="19">
        <v>0.15</v>
      </c>
      <c r="G8" s="15">
        <v>15</v>
      </c>
      <c r="H8" s="20">
        <v>0.15</v>
      </c>
      <c r="I8" s="17">
        <f>+Calculation!M7</f>
        <v>15</v>
      </c>
      <c r="J8" s="18">
        <f t="shared" ref="J8:J12" si="0">+I8/G8</f>
        <v>1</v>
      </c>
    </row>
    <row r="9" spans="5:10" x14ac:dyDescent="0.3">
      <c r="E9" s="15" t="s">
        <v>4</v>
      </c>
      <c r="F9" s="19">
        <v>0.86</v>
      </c>
      <c r="G9" s="15">
        <v>10</v>
      </c>
      <c r="H9" s="20">
        <v>0.8</v>
      </c>
      <c r="I9" s="17">
        <f>+Calculation!M10</f>
        <v>9.3023255813953494</v>
      </c>
      <c r="J9" s="18">
        <f t="shared" si="0"/>
        <v>0.93023255813953498</v>
      </c>
    </row>
    <row r="10" spans="5:10" x14ac:dyDescent="0.3">
      <c r="E10" s="15" t="s">
        <v>5</v>
      </c>
      <c r="F10" s="19">
        <v>0.05</v>
      </c>
      <c r="G10" s="15">
        <v>10</v>
      </c>
      <c r="H10" s="20">
        <v>0.03</v>
      </c>
      <c r="I10" s="17">
        <f>+Calculation!M13</f>
        <v>16.666666666666668</v>
      </c>
      <c r="J10" s="18">
        <f t="shared" si="0"/>
        <v>1.6666666666666667</v>
      </c>
    </row>
    <row r="11" spans="5:10" x14ac:dyDescent="0.3">
      <c r="E11" s="15" t="s">
        <v>6</v>
      </c>
      <c r="F11" s="19">
        <v>0.05</v>
      </c>
      <c r="G11" s="15">
        <v>15</v>
      </c>
      <c r="H11" s="20">
        <v>0.1</v>
      </c>
      <c r="I11" s="17">
        <f>+Calculation!M16</f>
        <v>8.3333333333333339</v>
      </c>
      <c r="J11" s="18">
        <f t="shared" si="0"/>
        <v>0.55555555555555558</v>
      </c>
    </row>
    <row r="12" spans="5:10" x14ac:dyDescent="0.3">
      <c r="E12" s="15" t="s">
        <v>9</v>
      </c>
      <c r="F12" s="15">
        <v>0</v>
      </c>
      <c r="G12" s="15">
        <v>5</v>
      </c>
      <c r="H12" s="16">
        <v>0</v>
      </c>
      <c r="I12" s="17">
        <f>+Calculation!M19</f>
        <v>5</v>
      </c>
      <c r="J12" s="18">
        <f t="shared" si="0"/>
        <v>1</v>
      </c>
    </row>
    <row r="13" spans="5:10" ht="27.6" x14ac:dyDescent="0.3">
      <c r="E13" s="21" t="s">
        <v>22</v>
      </c>
      <c r="F13" s="19">
        <v>1</v>
      </c>
      <c r="G13" s="15">
        <v>5</v>
      </c>
      <c r="H13" s="20" t="s">
        <v>36</v>
      </c>
      <c r="I13" s="17" t="str">
        <f>+Calculation!M22</f>
        <v>NA</v>
      </c>
      <c r="J13" s="22" t="str">
        <f>+IF(I13="NA","NA",I13/G13)</f>
        <v>NA</v>
      </c>
    </row>
    <row r="14" spans="5:10" x14ac:dyDescent="0.3">
      <c r="E14" s="25" t="s">
        <v>15</v>
      </c>
      <c r="F14" s="26"/>
      <c r="G14" s="23">
        <f>SUM(G5:G13)</f>
        <v>100</v>
      </c>
      <c r="H14" s="23"/>
      <c r="I14" s="24">
        <f>SUM(I5:I13)</f>
        <v>93.364825581395351</v>
      </c>
      <c r="J14" s="18">
        <f>+IF(I13="NA",SUM(I5:I12)/SUM(G5:G12),I14/G14)</f>
        <v>0.98278763769889843</v>
      </c>
    </row>
  </sheetData>
  <mergeCells count="2">
    <mergeCell ref="E14:F14"/>
    <mergeCell ref="E2:J2"/>
  </mergeCells>
  <pageMargins left="0.7" right="0.7" top="0.75" bottom="0.75" header="0.3" footer="0.3"/>
  <pageSetup orientation="portrait" verticalDpi="0" r:id="rId1"/>
  <ignoredErrors>
    <ignoredError sqref="J13" formula="1"/>
    <ignoredError sqref="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B888D-27E3-4327-A95A-9B06CD2D50D5}">
  <dimension ref="C4:E13"/>
  <sheetViews>
    <sheetView showGridLines="0" workbookViewId="0">
      <selection activeCell="D9" sqref="D9"/>
    </sheetView>
  </sheetViews>
  <sheetFormatPr defaultRowHeight="14.4" x14ac:dyDescent="0.3"/>
  <cols>
    <col min="3" max="3" width="33.21875" bestFit="1" customWidth="1"/>
    <col min="4" max="4" width="5.44140625" bestFit="1" customWidth="1"/>
    <col min="5" max="5" width="84.21875" bestFit="1" customWidth="1"/>
  </cols>
  <sheetData>
    <row r="4" spans="3:5" x14ac:dyDescent="0.3">
      <c r="C4" s="11" t="s">
        <v>0</v>
      </c>
      <c r="D4" s="11" t="s">
        <v>1</v>
      </c>
      <c r="E4" s="11" t="s">
        <v>23</v>
      </c>
    </row>
    <row r="5" spans="3:5" ht="28.8" x14ac:dyDescent="0.3">
      <c r="C5" s="13" t="s">
        <v>2</v>
      </c>
      <c r="D5" s="7">
        <v>8</v>
      </c>
      <c r="E5" s="14" t="s">
        <v>24</v>
      </c>
    </row>
    <row r="6" spans="3:5" x14ac:dyDescent="0.3">
      <c r="C6" s="13" t="s">
        <v>3</v>
      </c>
      <c r="D6" s="8">
        <v>0.15</v>
      </c>
      <c r="E6" s="9" t="s">
        <v>25</v>
      </c>
    </row>
    <row r="7" spans="3:5" x14ac:dyDescent="0.3">
      <c r="C7" s="13" t="s">
        <v>4</v>
      </c>
      <c r="D7" s="8">
        <v>0.86</v>
      </c>
      <c r="E7" s="9" t="s">
        <v>26</v>
      </c>
    </row>
    <row r="8" spans="3:5" x14ac:dyDescent="0.3">
      <c r="C8" s="13" t="s">
        <v>5</v>
      </c>
      <c r="D8" s="8">
        <v>0.05</v>
      </c>
      <c r="E8" s="9" t="s">
        <v>27</v>
      </c>
    </row>
    <row r="9" spans="3:5" ht="28.8" x14ac:dyDescent="0.3">
      <c r="C9" s="13" t="s">
        <v>6</v>
      </c>
      <c r="D9" s="8">
        <v>0.05</v>
      </c>
      <c r="E9" s="14" t="s">
        <v>28</v>
      </c>
    </row>
    <row r="10" spans="3:5" x14ac:dyDescent="0.3">
      <c r="C10" s="13" t="s">
        <v>9</v>
      </c>
      <c r="D10" s="7">
        <v>0</v>
      </c>
      <c r="E10" s="9" t="s">
        <v>29</v>
      </c>
    </row>
    <row r="11" spans="3:5" ht="28.8" x14ac:dyDescent="0.3">
      <c r="C11" s="13" t="s">
        <v>22</v>
      </c>
      <c r="D11" s="8">
        <v>1</v>
      </c>
      <c r="E11" s="14" t="s">
        <v>32</v>
      </c>
    </row>
    <row r="12" spans="3:5" x14ac:dyDescent="0.3">
      <c r="C12" s="13" t="s">
        <v>35</v>
      </c>
      <c r="D12" s="8">
        <v>0.92</v>
      </c>
      <c r="E12" s="14" t="s">
        <v>38</v>
      </c>
    </row>
    <row r="13" spans="3:5" x14ac:dyDescent="0.3">
      <c r="C13" s="13" t="s">
        <v>37</v>
      </c>
      <c r="D13" s="8">
        <v>0.3</v>
      </c>
      <c r="E13" s="1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6DBF-118B-46E6-AEB9-6717D49C77A2}">
  <dimension ref="B3:M29"/>
  <sheetViews>
    <sheetView topLeftCell="A12" workbookViewId="0">
      <selection activeCell="L27" sqref="L27"/>
    </sheetView>
  </sheetViews>
  <sheetFormatPr defaultRowHeight="14.4" x14ac:dyDescent="0.3"/>
  <cols>
    <col min="3" max="3" width="14.88671875" bestFit="1" customWidth="1"/>
    <col min="4" max="4" width="16.44140625" bestFit="1" customWidth="1"/>
  </cols>
  <sheetData>
    <row r="3" spans="2:13" x14ac:dyDescent="0.3">
      <c r="C3" s="5" t="s">
        <v>0</v>
      </c>
      <c r="D3" s="5" t="s">
        <v>1</v>
      </c>
      <c r="E3" s="5" t="s">
        <v>19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L3" s="3" t="s">
        <v>7</v>
      </c>
      <c r="M3" s="3" t="s">
        <v>8</v>
      </c>
    </row>
    <row r="4" spans="2:13" x14ac:dyDescent="0.3">
      <c r="B4" s="1">
        <v>0.15</v>
      </c>
      <c r="C4" s="3" t="s">
        <v>2</v>
      </c>
      <c r="D4" s="3">
        <v>8</v>
      </c>
      <c r="E4" s="3">
        <v>6.5</v>
      </c>
      <c r="F4" s="3">
        <v>7</v>
      </c>
      <c r="G4" s="3">
        <v>7.5</v>
      </c>
      <c r="H4" s="3">
        <v>8</v>
      </c>
      <c r="I4" s="3">
        <v>8.5</v>
      </c>
      <c r="J4" s="3">
        <v>9</v>
      </c>
      <c r="L4">
        <f>+'Operation TL'!H5</f>
        <v>7.2</v>
      </c>
      <c r="M4" s="2">
        <f>+IF(L4&lt;=E4,0,IF(L4&lt;=F4,F6,IF(L4&lt;=G4,G6,IF(L4&lt;=H4,H6,IF(L4&lt;=I4,I6,J6)))))</f>
        <v>14.0625</v>
      </c>
    </row>
    <row r="5" spans="2:13" x14ac:dyDescent="0.3">
      <c r="C5" s="3"/>
      <c r="D5" s="3"/>
      <c r="E5" s="3"/>
      <c r="F5" s="4">
        <f>+F4/H4</f>
        <v>0.875</v>
      </c>
      <c r="G5" s="4">
        <f>+G4/H4</f>
        <v>0.9375</v>
      </c>
      <c r="H5" s="4">
        <f>+H4/H4</f>
        <v>1</v>
      </c>
      <c r="I5" s="4">
        <f>+I4/H4</f>
        <v>1.0625</v>
      </c>
      <c r="J5" s="4">
        <f>+J4/H4</f>
        <v>1.125</v>
      </c>
      <c r="M5" s="2"/>
    </row>
    <row r="6" spans="2:13" x14ac:dyDescent="0.3">
      <c r="C6" s="3"/>
      <c r="D6" s="3"/>
      <c r="E6" s="3"/>
      <c r="F6" s="6">
        <f>+F5*15</f>
        <v>13.125</v>
      </c>
      <c r="G6" s="6">
        <f>+G5*15</f>
        <v>14.0625</v>
      </c>
      <c r="H6" s="6">
        <f>+H5*15</f>
        <v>15</v>
      </c>
      <c r="I6" s="6">
        <f>+I5*15</f>
        <v>15.9375</v>
      </c>
      <c r="J6" s="6">
        <f>+J5*15</f>
        <v>16.875</v>
      </c>
      <c r="M6" s="2"/>
    </row>
    <row r="7" spans="2:13" x14ac:dyDescent="0.3">
      <c r="B7" s="1">
        <v>0.15</v>
      </c>
      <c r="C7" s="3" t="s">
        <v>3</v>
      </c>
      <c r="D7" s="4">
        <v>0.15</v>
      </c>
      <c r="E7" s="4">
        <v>0.19</v>
      </c>
      <c r="F7" s="4">
        <v>0.13</v>
      </c>
      <c r="G7" s="4">
        <v>0.14000000000000001</v>
      </c>
      <c r="H7" s="4">
        <v>0.15</v>
      </c>
      <c r="I7" s="4">
        <v>0.17</v>
      </c>
      <c r="J7" s="4">
        <v>0.19</v>
      </c>
      <c r="L7" s="1">
        <f>+'Operation TL'!H8</f>
        <v>0.15</v>
      </c>
      <c r="M7" s="2">
        <f>IF(L7&lt;=F7,F9,IF(L7&lt;=G7,G9,IF(L7&lt;=H7,H9,IF(L7&lt;=I7,I9,IF(L7&lt;=J7,J9,0)))))</f>
        <v>15</v>
      </c>
    </row>
    <row r="8" spans="2:13" x14ac:dyDescent="0.3">
      <c r="C8" s="3"/>
      <c r="D8" s="4"/>
      <c r="E8" s="4"/>
      <c r="F8" s="4">
        <f>+H7/F7</f>
        <v>1.1538461538461537</v>
      </c>
      <c r="G8" s="4">
        <f>+H7/G7</f>
        <v>1.0714285714285714</v>
      </c>
      <c r="H8" s="4">
        <f>+H7/H7</f>
        <v>1</v>
      </c>
      <c r="I8" s="4">
        <f>+H7/I7</f>
        <v>0.88235294117647045</v>
      </c>
      <c r="J8" s="4">
        <f>+H7/J7</f>
        <v>0.78947368421052633</v>
      </c>
      <c r="M8" s="10"/>
    </row>
    <row r="9" spans="2:13" x14ac:dyDescent="0.3">
      <c r="C9" s="3"/>
      <c r="D9" s="4"/>
      <c r="E9" s="4"/>
      <c r="F9" s="6">
        <f>+F8*15</f>
        <v>17.307692307692307</v>
      </c>
      <c r="G9" s="6">
        <f>+G8*15</f>
        <v>16.071428571428569</v>
      </c>
      <c r="H9" s="6">
        <f>+H8*15</f>
        <v>15</v>
      </c>
      <c r="I9" s="6">
        <f>+I8*15</f>
        <v>13.235294117647056</v>
      </c>
      <c r="J9" s="6">
        <f>+J8*15</f>
        <v>11.842105263157896</v>
      </c>
      <c r="M9" s="10"/>
    </row>
    <row r="10" spans="2:13" x14ac:dyDescent="0.3">
      <c r="B10" s="1">
        <v>0.1</v>
      </c>
      <c r="C10" s="3" t="s">
        <v>4</v>
      </c>
      <c r="D10" s="4">
        <v>0.86</v>
      </c>
      <c r="E10" s="4">
        <v>0.79</v>
      </c>
      <c r="F10" s="4">
        <v>0.8</v>
      </c>
      <c r="G10" s="4">
        <v>0.85</v>
      </c>
      <c r="H10" s="4">
        <v>0.86</v>
      </c>
      <c r="I10" s="4">
        <v>0.88</v>
      </c>
      <c r="J10" s="4">
        <v>0.9</v>
      </c>
      <c r="L10" s="1">
        <f>+'Operation TL'!H9</f>
        <v>0.8</v>
      </c>
      <c r="M10" s="10">
        <f>+IF(L10&lt;=E10,0,IF(L10&lt;=F10,F12,IF(L10&lt;=G10,G12,IF(L10&lt;=H10,H12,IF(L10&lt;=I10,I12,J12)))))</f>
        <v>9.3023255813953494</v>
      </c>
    </row>
    <row r="11" spans="2:13" x14ac:dyDescent="0.3">
      <c r="C11" s="3"/>
      <c r="D11" s="4"/>
      <c r="E11" s="4"/>
      <c r="F11" s="4">
        <f>+F10/H10</f>
        <v>0.93023255813953498</v>
      </c>
      <c r="G11" s="4">
        <f>+G10/H10</f>
        <v>0.98837209302325579</v>
      </c>
      <c r="H11" s="4">
        <f>+H10/H10</f>
        <v>1</v>
      </c>
      <c r="I11" s="4">
        <f>+I10/H10</f>
        <v>1.0232558139534884</v>
      </c>
      <c r="J11" s="4">
        <f>+J10/H10</f>
        <v>1.0465116279069768</v>
      </c>
      <c r="M11" s="10"/>
    </row>
    <row r="12" spans="2:13" x14ac:dyDescent="0.3">
      <c r="C12" s="3"/>
      <c r="D12" s="4"/>
      <c r="E12" s="4"/>
      <c r="F12" s="6">
        <f>+F11*10</f>
        <v>9.3023255813953494</v>
      </c>
      <c r="G12" s="6">
        <f t="shared" ref="G12:J12" si="0">+G11*10</f>
        <v>9.8837209302325579</v>
      </c>
      <c r="H12" s="6">
        <f t="shared" si="0"/>
        <v>10</v>
      </c>
      <c r="I12" s="6">
        <f t="shared" si="0"/>
        <v>10.232558139534884</v>
      </c>
      <c r="J12" s="6">
        <f t="shared" si="0"/>
        <v>10.465116279069768</v>
      </c>
      <c r="M12" s="10"/>
    </row>
    <row r="13" spans="2:13" x14ac:dyDescent="0.3">
      <c r="B13" s="1">
        <v>0.1</v>
      </c>
      <c r="C13" s="3" t="s">
        <v>5</v>
      </c>
      <c r="D13" s="4">
        <v>0.05</v>
      </c>
      <c r="E13" s="4">
        <v>0.09</v>
      </c>
      <c r="F13" s="4">
        <v>0</v>
      </c>
      <c r="G13" s="4">
        <v>0.03</v>
      </c>
      <c r="H13" s="4">
        <v>0.05</v>
      </c>
      <c r="I13" s="4">
        <v>7.0000000000000007E-2</v>
      </c>
      <c r="J13" s="4">
        <v>0.09</v>
      </c>
      <c r="L13" s="1">
        <f>+'Operation TL'!H10</f>
        <v>0.03</v>
      </c>
      <c r="M13" s="10">
        <f>IF(L13&lt;=F13,F15,IF(L13&lt;=G13,G15,IF(L13&lt;=H13,H15,IF(L13&lt;=I13,I15,IF(L13&lt;=J13,J15,0)))))</f>
        <v>16.666666666666668</v>
      </c>
    </row>
    <row r="14" spans="2:13" x14ac:dyDescent="0.3">
      <c r="C14" s="3"/>
      <c r="D14" s="4"/>
      <c r="E14" s="4"/>
      <c r="F14" s="4">
        <v>2</v>
      </c>
      <c r="G14" s="4">
        <f>+H13/G13</f>
        <v>1.6666666666666667</v>
      </c>
      <c r="H14" s="4">
        <f>+H13/H13</f>
        <v>1</v>
      </c>
      <c r="I14" s="4">
        <f>+H13/I13</f>
        <v>0.7142857142857143</v>
      </c>
      <c r="J14" s="4">
        <f>+H13/J13</f>
        <v>0.55555555555555558</v>
      </c>
      <c r="M14" s="10"/>
    </row>
    <row r="15" spans="2:13" x14ac:dyDescent="0.3">
      <c r="C15" s="3"/>
      <c r="D15" s="4"/>
      <c r="E15" s="4"/>
      <c r="F15" s="6">
        <f>+F14*10</f>
        <v>20</v>
      </c>
      <c r="G15" s="6">
        <f t="shared" ref="G15:J15" si="1">+G14*10</f>
        <v>16.666666666666668</v>
      </c>
      <c r="H15" s="6">
        <f t="shared" si="1"/>
        <v>10</v>
      </c>
      <c r="I15" s="6">
        <f t="shared" si="1"/>
        <v>7.1428571428571432</v>
      </c>
      <c r="J15" s="6">
        <f t="shared" si="1"/>
        <v>5.5555555555555554</v>
      </c>
      <c r="M15" s="10"/>
    </row>
    <row r="16" spans="2:13" x14ac:dyDescent="0.3">
      <c r="B16" s="1">
        <v>0.15</v>
      </c>
      <c r="C16" s="3" t="s">
        <v>6</v>
      </c>
      <c r="D16" s="4">
        <v>0.05</v>
      </c>
      <c r="E16" s="4">
        <v>0.09</v>
      </c>
      <c r="F16" s="4">
        <v>0</v>
      </c>
      <c r="G16" s="4">
        <v>0.03</v>
      </c>
      <c r="H16" s="4">
        <v>0.05</v>
      </c>
      <c r="I16" s="4">
        <v>7.0000000000000007E-2</v>
      </c>
      <c r="J16" s="4">
        <v>0.09</v>
      </c>
      <c r="L16" s="1">
        <v>0.09</v>
      </c>
      <c r="M16" s="10">
        <f>IF(L16&lt;=F16,F18,IF(L16&lt;=G16,G18,IF(L16&lt;=H16,H18,IF(L16&lt;=I16,I18,IF(L16&lt;=J16,J18,0)))))</f>
        <v>8.3333333333333339</v>
      </c>
    </row>
    <row r="17" spans="2:13" x14ac:dyDescent="0.3">
      <c r="C17" s="3"/>
      <c r="D17" s="4"/>
      <c r="E17" s="4"/>
      <c r="F17" s="4">
        <v>2</v>
      </c>
      <c r="G17" s="4">
        <f>+H16/G16</f>
        <v>1.6666666666666667</v>
      </c>
      <c r="H17" s="4">
        <f>+H16/H16</f>
        <v>1</v>
      </c>
      <c r="I17" s="4">
        <f>+H16/I16</f>
        <v>0.7142857142857143</v>
      </c>
      <c r="J17" s="4">
        <f>+H16/J16</f>
        <v>0.55555555555555558</v>
      </c>
      <c r="M17" s="10"/>
    </row>
    <row r="18" spans="2:13" x14ac:dyDescent="0.3">
      <c r="C18" s="3"/>
      <c r="D18" s="4"/>
      <c r="E18" s="4"/>
      <c r="F18" s="6">
        <f>+F17*15</f>
        <v>30</v>
      </c>
      <c r="G18" s="6">
        <f t="shared" ref="G18:J18" si="2">+G17*15</f>
        <v>25</v>
      </c>
      <c r="H18" s="6">
        <f t="shared" si="2"/>
        <v>15</v>
      </c>
      <c r="I18" s="6">
        <f t="shared" si="2"/>
        <v>10.714285714285715</v>
      </c>
      <c r="J18" s="6">
        <f t="shared" si="2"/>
        <v>8.3333333333333339</v>
      </c>
      <c r="M18" s="10"/>
    </row>
    <row r="19" spans="2:13" x14ac:dyDescent="0.3">
      <c r="B19" s="1">
        <v>0.05</v>
      </c>
      <c r="C19" s="3" t="s">
        <v>9</v>
      </c>
      <c r="D19" s="4">
        <v>0</v>
      </c>
      <c r="E19" s="3">
        <v>2</v>
      </c>
      <c r="F19" s="3">
        <v>0</v>
      </c>
      <c r="G19" s="3">
        <v>0</v>
      </c>
      <c r="H19" s="3">
        <v>0</v>
      </c>
      <c r="I19" s="3">
        <v>1</v>
      </c>
      <c r="J19" s="3">
        <v>2</v>
      </c>
      <c r="L19" s="10">
        <f>+'Operation TL'!H12</f>
        <v>0</v>
      </c>
      <c r="M19" s="10">
        <f>+IF(L19=0,H21,IF(L19=1,I21,J21))</f>
        <v>5</v>
      </c>
    </row>
    <row r="20" spans="2:13" x14ac:dyDescent="0.3">
      <c r="C20" s="3"/>
      <c r="D20" s="3"/>
      <c r="E20" s="3"/>
      <c r="F20" s="4"/>
      <c r="G20" s="4"/>
      <c r="H20" s="4">
        <v>1</v>
      </c>
      <c r="I20" s="4">
        <v>0.5</v>
      </c>
      <c r="J20" s="4">
        <v>0</v>
      </c>
    </row>
    <row r="21" spans="2:13" x14ac:dyDescent="0.3">
      <c r="C21" s="3"/>
      <c r="D21" s="3"/>
      <c r="E21" s="3"/>
      <c r="F21" s="6"/>
      <c r="G21" s="6"/>
      <c r="H21" s="6">
        <f>+H20*5</f>
        <v>5</v>
      </c>
      <c r="I21" s="6">
        <v>-5</v>
      </c>
      <c r="J21" s="6">
        <v>-10</v>
      </c>
    </row>
    <row r="22" spans="2:13" x14ac:dyDescent="0.3">
      <c r="B22" s="1">
        <v>0.05</v>
      </c>
      <c r="C22" t="s">
        <v>21</v>
      </c>
      <c r="D22" t="s">
        <v>20</v>
      </c>
      <c r="E22" s="1">
        <v>0.85</v>
      </c>
      <c r="F22" s="1">
        <v>0.9</v>
      </c>
      <c r="G22" s="1">
        <v>0.95</v>
      </c>
      <c r="H22" s="4">
        <v>1</v>
      </c>
      <c r="I22" s="4"/>
      <c r="J22" s="4"/>
      <c r="L22" s="1" t="str">
        <f>+'Operation TL'!H13</f>
        <v>NA</v>
      </c>
      <c r="M22" t="str">
        <f>+IF(L22="NA","NA",IF(L22&lt;=E22,0,IF(L22&lt;=F22,F23,IF(L22&lt;=G22,G23,IF(L22&lt;=H22,H23)))))</f>
        <v>NA</v>
      </c>
    </row>
    <row r="23" spans="2:13" x14ac:dyDescent="0.3">
      <c r="F23">
        <f>+F22*5</f>
        <v>4.5</v>
      </c>
      <c r="G23">
        <f>+G22*5</f>
        <v>4.75</v>
      </c>
      <c r="H23">
        <f>+H22*5</f>
        <v>5</v>
      </c>
    </row>
    <row r="24" spans="2:13" x14ac:dyDescent="0.3">
      <c r="B24" s="1">
        <v>0.15</v>
      </c>
      <c r="C24" s="3" t="s">
        <v>34</v>
      </c>
      <c r="D24" s="4">
        <v>0.92</v>
      </c>
      <c r="E24" s="4">
        <v>0.9</v>
      </c>
      <c r="F24" s="4">
        <v>0.91</v>
      </c>
      <c r="G24" s="4">
        <v>0.92</v>
      </c>
      <c r="H24" s="4">
        <v>0.93</v>
      </c>
      <c r="I24" s="4">
        <v>0.94</v>
      </c>
      <c r="J24" s="4">
        <v>0.95</v>
      </c>
      <c r="L24" s="1">
        <f>+'Operation TL'!H6</f>
        <v>0.92100000000000004</v>
      </c>
      <c r="M24" s="10">
        <f>+IF(L24&lt;E24,0,IF(L24&lt;=F24,F26,IF(L24&lt;=G24,G26,IF(L24&lt;=H24,H26,IF(L24&lt;=I24,I26,J26)))))</f>
        <v>15</v>
      </c>
    </row>
    <row r="25" spans="2:13" x14ac:dyDescent="0.3">
      <c r="C25" s="3"/>
      <c r="D25" s="4"/>
      <c r="E25" s="4"/>
      <c r="F25" s="4">
        <f>+F24/H24</f>
        <v>0.978494623655914</v>
      </c>
      <c r="G25" s="4">
        <f>+G24/H24</f>
        <v>0.989247311827957</v>
      </c>
      <c r="H25" s="4">
        <f>+H24/H24</f>
        <v>1</v>
      </c>
      <c r="I25" s="4">
        <f>+I24/H24</f>
        <v>1.010752688172043</v>
      </c>
      <c r="J25" s="4">
        <f>+J24/H24</f>
        <v>1.021505376344086</v>
      </c>
      <c r="M25" s="10"/>
    </row>
    <row r="26" spans="2:13" x14ac:dyDescent="0.3">
      <c r="C26" s="3"/>
      <c r="D26" s="4"/>
      <c r="E26" s="4"/>
      <c r="F26" s="6">
        <f>+F25*15</f>
        <v>14.67741935483871</v>
      </c>
      <c r="G26" s="6">
        <f t="shared" ref="G26" si="3">+G25*15</f>
        <v>14.838709677419356</v>
      </c>
      <c r="H26" s="6">
        <f t="shared" ref="H26" si="4">+H25*15</f>
        <v>15</v>
      </c>
      <c r="I26" s="6">
        <f t="shared" ref="I26" si="5">+I25*15</f>
        <v>15.161290322580644</v>
      </c>
      <c r="J26" s="6">
        <f t="shared" ref="J26" si="6">+J25*15</f>
        <v>15.32258064516129</v>
      </c>
      <c r="M26" s="10"/>
    </row>
    <row r="27" spans="2:13" x14ac:dyDescent="0.3">
      <c r="B27" s="1">
        <v>0.1</v>
      </c>
      <c r="C27" s="3" t="s">
        <v>40</v>
      </c>
      <c r="D27" s="4">
        <v>0.92</v>
      </c>
      <c r="E27" s="4">
        <v>0.22</v>
      </c>
      <c r="F27" s="4">
        <v>0.22</v>
      </c>
      <c r="G27" s="4">
        <v>0.26</v>
      </c>
      <c r="H27" s="4">
        <v>0.3</v>
      </c>
      <c r="I27" s="4">
        <v>0.34</v>
      </c>
      <c r="J27" s="4">
        <v>0.38</v>
      </c>
      <c r="L27" s="1">
        <f>+'Operation TL'!H7</f>
        <v>0.3</v>
      </c>
      <c r="M27" s="10">
        <f>+IF(L27&lt;E27,0,IF(L27&lt;=F27,F29,IF(L27&lt;=G27,G29,IF(L27&lt;=H27,H29,IF(L27&lt;=I27,I29,J29)))))</f>
        <v>10</v>
      </c>
    </row>
    <row r="28" spans="2:13" x14ac:dyDescent="0.3">
      <c r="C28" s="3"/>
      <c r="D28" s="4"/>
      <c r="E28" s="4"/>
      <c r="F28" s="4">
        <f>+F27/H27</f>
        <v>0.73333333333333339</v>
      </c>
      <c r="G28" s="4">
        <f>+G27/H27</f>
        <v>0.8666666666666667</v>
      </c>
      <c r="H28" s="4">
        <f>+H27/H27</f>
        <v>1</v>
      </c>
      <c r="I28" s="4">
        <f>+I27/H27</f>
        <v>1.1333333333333335</v>
      </c>
      <c r="J28" s="4">
        <f>+J27/H27</f>
        <v>1.2666666666666668</v>
      </c>
      <c r="M28" s="10"/>
    </row>
    <row r="29" spans="2:13" x14ac:dyDescent="0.3">
      <c r="C29" s="3"/>
      <c r="D29" s="4"/>
      <c r="E29" s="4"/>
      <c r="F29" s="6">
        <f>+F28*10</f>
        <v>7.3333333333333339</v>
      </c>
      <c r="G29" s="6">
        <f t="shared" ref="G29:J29" si="7">+G28*10</f>
        <v>8.6666666666666679</v>
      </c>
      <c r="H29" s="6">
        <f t="shared" si="7"/>
        <v>10</v>
      </c>
      <c r="I29" s="6">
        <f t="shared" si="7"/>
        <v>11.333333333333336</v>
      </c>
      <c r="J29" s="6">
        <f t="shared" si="7"/>
        <v>12.666666666666668</v>
      </c>
      <c r="M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Operation TL</vt:lpstr>
      <vt:lpstr>Legends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Mitesh Gajjar</dc:creator>
  <cp:lastModifiedBy>Mitesh Gajjar</cp:lastModifiedBy>
  <dcterms:created xsi:type="dcterms:W3CDTF">2022-03-14T08:54:11Z</dcterms:created>
  <dcterms:modified xsi:type="dcterms:W3CDTF">2022-03-14T12:30:29Z</dcterms:modified>
</cp:coreProperties>
</file>