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bh\Horz-FL-main\"/>
    </mc:Choice>
  </mc:AlternateContent>
  <xr:revisionPtr revIDLastSave="0" documentId="13_ncr:1_{1D7941CA-22DE-4AF0-8AD4-74192BA7BDFE}" xr6:coauthVersionLast="47" xr6:coauthVersionMax="47" xr10:uidLastSave="{00000000-0000-0000-0000-000000000000}"/>
  <bookViews>
    <workbookView xWindow="-108" yWindow="-108" windowWidth="23256" windowHeight="12456" xr2:uid="{BCD13D4D-10ED-4CAD-B959-3CC5981E29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I3" i="1"/>
  <c r="H3" i="1"/>
  <c r="G3" i="1"/>
  <c r="I11" i="1"/>
  <c r="H11" i="1"/>
  <c r="G11" i="1"/>
  <c r="I5" i="1"/>
  <c r="H5" i="1"/>
  <c r="G5" i="1"/>
  <c r="H10" i="1"/>
  <c r="G10" i="1"/>
  <c r="I6" i="1"/>
  <c r="I4" i="1"/>
  <c r="H4" i="1"/>
  <c r="G4" i="1"/>
  <c r="H8" i="1"/>
  <c r="G8" i="1"/>
  <c r="I7" i="1"/>
  <c r="H7" i="1"/>
  <c r="G7" i="1"/>
  <c r="H9" i="1"/>
  <c r="G9" i="1"/>
  <c r="E3" i="1"/>
  <c r="D3" i="1"/>
  <c r="C3" i="1"/>
  <c r="E11" i="1"/>
  <c r="D11" i="1"/>
  <c r="C11" i="1"/>
  <c r="E5" i="1"/>
  <c r="D5" i="1"/>
  <c r="C5" i="1"/>
  <c r="D6" i="1"/>
  <c r="C6" i="1"/>
  <c r="E4" i="1"/>
  <c r="D4" i="1"/>
  <c r="C4" i="1"/>
  <c r="D8" i="1"/>
  <c r="C8" i="1"/>
  <c r="E7" i="1"/>
  <c r="D7" i="1"/>
  <c r="C7" i="1"/>
  <c r="D9" i="1"/>
  <c r="C9" i="1"/>
</calcChain>
</file>

<file path=xl/sharedStrings.xml><?xml version="1.0" encoding="utf-8"?>
<sst xmlns="http://schemas.openxmlformats.org/spreadsheetml/2006/main" count="42" uniqueCount="19">
  <si>
    <t>Dataset</t>
  </si>
  <si>
    <t>KNN-3</t>
  </si>
  <si>
    <t>KNN-5</t>
  </si>
  <si>
    <t>ROC_AUC</t>
  </si>
  <si>
    <t>ACC</t>
  </si>
  <si>
    <t>NSL</t>
  </si>
  <si>
    <t>IONOSPHERE</t>
  </si>
  <si>
    <t>MUSK</t>
  </si>
  <si>
    <t>WDBC</t>
  </si>
  <si>
    <t>VOWEL</t>
  </si>
  <si>
    <t>WINE</t>
  </si>
  <si>
    <t>ISOLET</t>
  </si>
  <si>
    <t>HILLVALLEY</t>
  </si>
  <si>
    <t>Single-Objective (avg of all clients)</t>
  </si>
  <si>
    <t>Multi-Objective (avg of all clients)</t>
  </si>
  <si>
    <t>Total databases w/o ftr sel</t>
  </si>
  <si>
    <t>Total databases w/ ftr sel</t>
  </si>
  <si>
    <t>N/A</t>
  </si>
  <si>
    <t>glob. Ftr. Subset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</si>
</sst>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8E54-DD0B-4945-A7A3-7FCFB4F57D30}">
  <dimension ref="A1:Q11"/>
  <sheetViews>
    <sheetView tabSelected="1" workbookViewId="0">
      <selection activeCell="M11" sqref="M11"/>
    </sheetView>
  </sheetViews>
  <sheetFormatPr defaultRowHeight="14.4" x14ac:dyDescent="0.3"/>
  <cols>
    <col min="1" max="1" width="11.77734375" bestFit="1" customWidth="1"/>
    <col min="2" max="2" width="14.109375" style="1" bestFit="1" customWidth="1"/>
    <col min="3" max="5" width="12" bestFit="1" customWidth="1"/>
    <col min="6" max="6" width="14.109375" style="1" bestFit="1" customWidth="1"/>
    <col min="7" max="9" width="12" bestFit="1" customWidth="1"/>
    <col min="10" max="10" width="14.109375" style="1" bestFit="1" customWidth="1"/>
    <col min="11" max="13" width="12" bestFit="1" customWidth="1"/>
    <col min="14" max="14" width="14.109375" style="1" bestFit="1" customWidth="1"/>
    <col min="15" max="16" width="12" bestFit="1" customWidth="1"/>
    <col min="17" max="17" width="9.109375" bestFit="1" customWidth="1"/>
  </cols>
  <sheetData>
    <row r="1" spans="1:17" x14ac:dyDescent="0.3">
      <c r="A1" s="14" t="s">
        <v>0</v>
      </c>
      <c r="B1" s="11" t="s">
        <v>13</v>
      </c>
      <c r="C1" s="11"/>
      <c r="D1" s="11"/>
      <c r="E1" s="16"/>
      <c r="F1" s="11" t="s">
        <v>14</v>
      </c>
      <c r="G1" s="11"/>
      <c r="H1" s="11"/>
      <c r="I1" s="16"/>
      <c r="J1" s="12" t="s">
        <v>15</v>
      </c>
      <c r="K1" s="12"/>
      <c r="L1" s="12"/>
      <c r="M1" s="13"/>
      <c r="N1" s="12" t="s">
        <v>16</v>
      </c>
      <c r="O1" s="12"/>
      <c r="P1" s="12"/>
      <c r="Q1" s="13"/>
    </row>
    <row r="2" spans="1:17" ht="15" thickBot="1" x14ac:dyDescent="0.35">
      <c r="A2" s="15"/>
      <c r="B2" s="10" t="s">
        <v>18</v>
      </c>
      <c r="C2" s="8" t="s">
        <v>1</v>
      </c>
      <c r="D2" s="8" t="s">
        <v>2</v>
      </c>
      <c r="E2" s="9" t="s">
        <v>3</v>
      </c>
      <c r="F2" s="10" t="s">
        <v>18</v>
      </c>
      <c r="G2" s="8" t="s">
        <v>1</v>
      </c>
      <c r="H2" s="8" t="s">
        <v>2</v>
      </c>
      <c r="I2" s="9" t="s">
        <v>3</v>
      </c>
      <c r="J2" s="10" t="s">
        <v>18</v>
      </c>
      <c r="K2" s="8" t="s">
        <v>1</v>
      </c>
      <c r="L2" s="8" t="s">
        <v>2</v>
      </c>
      <c r="M2" s="9" t="s">
        <v>3</v>
      </c>
      <c r="N2" s="10" t="s">
        <v>18</v>
      </c>
      <c r="O2" s="8" t="s">
        <v>1</v>
      </c>
      <c r="P2" s="8" t="s">
        <v>2</v>
      </c>
      <c r="Q2" s="9" t="s">
        <v>3</v>
      </c>
    </row>
    <row r="3" spans="1:17" x14ac:dyDescent="0.3">
      <c r="A3" s="3" t="s">
        <v>4</v>
      </c>
      <c r="B3" s="18">
        <v>10</v>
      </c>
      <c r="C3" s="2">
        <f>AVERAGE(0.999122807017543, 0.999561403508772, 0.99938596491228, 0.999824561403508, 0.999295898609399)</f>
        <v>0.99943812709030033</v>
      </c>
      <c r="D3" s="2">
        <f>AVERAGE(0.999207885935574, 0.999736842105263, 0.99938596491228, 0.999561403508772, 0.999122807017543)</f>
        <v>0.99940298069588651</v>
      </c>
      <c r="E3" s="4">
        <f>AVERAGE(0.833333333333333, 0.860923669686556, 0.912949713610143, 0.861111111111111, 0.939811800131739)</f>
        <v>0.88162592557457642</v>
      </c>
      <c r="F3" s="18">
        <v>27</v>
      </c>
      <c r="G3" s="2">
        <f>AVERAGE(0.99938596491228, 0.998947368421052, 0.999035087719298, 0.999298245614035, 0.998415771871149)</f>
        <v>0.99901648770756279</v>
      </c>
      <c r="H3" s="2">
        <f>AVERAGE(0.998415771871149, 0.999122807017543, 0.999035087719298, 0.998947368421052, 0.999298245614035)</f>
        <v>0.99896385612861549</v>
      </c>
      <c r="I3" s="4">
        <f>AVERAGE(0.856955485960545, 0.833286459798131, 0.861017390398833, 0.799906261717285, 0.833239268805066)</f>
        <v>0.836880973335972</v>
      </c>
      <c r="J3" s="18">
        <v>30</v>
      </c>
      <c r="K3" s="2">
        <v>0.99919244408552998</v>
      </c>
      <c r="L3" s="2">
        <v>0.99913977739545601</v>
      </c>
      <c r="M3" s="4">
        <v>0.92186562019284801</v>
      </c>
      <c r="N3" s="18">
        <v>26</v>
      </c>
      <c r="O3" s="2">
        <v>0.99931533302903597</v>
      </c>
      <c r="P3" s="2">
        <v>0.99928022190232002</v>
      </c>
      <c r="Q3" s="4">
        <v>0.90590307131123904</v>
      </c>
    </row>
    <row r="4" spans="1:17" x14ac:dyDescent="0.3">
      <c r="A4" s="3" t="s">
        <v>5</v>
      </c>
      <c r="B4" s="19">
        <v>10</v>
      </c>
      <c r="C4" s="2">
        <f>AVERAGE(0.9368, 0.9422, 0.9402, 0.9372, 0.934167468719923)</f>
        <v>0.93811349374398456</v>
      </c>
      <c r="D4" s="2">
        <f>AVERAGE(0.932627526467757, 0.9338, 0.9418, 0.9404, 0.9356)</f>
        <v>0.93684550529355126</v>
      </c>
      <c r="E4" s="4">
        <f>AVERAGE(0.957832754097851, 0.959973724818168, 0.95946726153818, 0.954351904776808, 0.958946776437357)</f>
        <v>0.95811448433367286</v>
      </c>
      <c r="F4" s="19">
        <v>37</v>
      </c>
      <c r="G4" s="2">
        <f>AVERAGE(0.9902, 0.986, 0.9872, 0.9872, 0.990952839268527)</f>
        <v>0.98831056785370541</v>
      </c>
      <c r="H4" s="2">
        <f>AVERAGE(0.988835418671799, 0.9848, 0.9838, 0.9836, 0.9882)</f>
        <v>0.98584708373435981</v>
      </c>
      <c r="I4" s="4">
        <f>AVERAGE(0.996746967344683, 0.997562194954135, 0.99638989169675, 0.997194930837345, 0.997418474555918)</f>
        <v>0.9970624918777663</v>
      </c>
      <c r="J4" s="19">
        <v>41</v>
      </c>
      <c r="K4" s="2">
        <v>0.99583250644969201</v>
      </c>
      <c r="L4" s="2">
        <v>0.99507838856915998</v>
      </c>
      <c r="M4" s="4">
        <v>0.99815349815372501</v>
      </c>
      <c r="N4" s="19">
        <v>37</v>
      </c>
      <c r="O4" s="2">
        <v>0.99634848184163505</v>
      </c>
      <c r="P4" s="17">
        <v>0.99575312562016205</v>
      </c>
      <c r="Q4" s="4">
        <v>0.99748610310030905</v>
      </c>
    </row>
    <row r="5" spans="1:17" x14ac:dyDescent="0.3">
      <c r="A5" s="3" t="s">
        <v>6</v>
      </c>
      <c r="B5" s="19">
        <v>10</v>
      </c>
      <c r="C5" s="2">
        <f>AVERAGE(0.928571428571428, 0.857142857142857, 0.857142857142857, 0.928571428571428, 0.866666666666666)</f>
        <v>0.88761904761904731</v>
      </c>
      <c r="D5" s="2">
        <f>AVERAGE(0.866666666666666, 0.928571428571428, 0.785714285714285, 0.857142857142857, 0.928571428571428)</f>
        <v>0.87333333333333285</v>
      </c>
      <c r="E5" s="4">
        <f>AVERAGE(1, 0.75, 0.916666666666666, 0.95, 0.875)</f>
        <v>0.89833333333333321</v>
      </c>
      <c r="F5" s="19">
        <v>27</v>
      </c>
      <c r="G5" s="2">
        <f>AVERAGE(0.857142857142857, 0.857142857142857, 1, 0.928571428571428, 0.933333333333333)</f>
        <v>0.91523809523809496</v>
      </c>
      <c r="H5" s="2">
        <f>AVERAGE(0.733333333333333, 0.928571428571428, 1, 0.857142857142857, 1)</f>
        <v>0.90380952380952362</v>
      </c>
      <c r="I5" s="4">
        <f>AVERAGE(0.916666666666666, 0.928571428571428, 0.916666666666666, 0.8375, 0.8125)</f>
        <v>0.88238095238095193</v>
      </c>
      <c r="J5" s="19">
        <v>33</v>
      </c>
      <c r="K5" s="2">
        <v>0.90140845070422504</v>
      </c>
      <c r="L5" s="2">
        <v>0.91549295774647799</v>
      </c>
      <c r="M5" s="4">
        <v>0.92450142450142403</v>
      </c>
      <c r="N5" s="19">
        <v>5</v>
      </c>
      <c r="O5" s="2">
        <v>0.88732394366197098</v>
      </c>
      <c r="P5" s="2">
        <v>0.87323943661971803</v>
      </c>
      <c r="Q5" s="4">
        <v>0.91057692307692295</v>
      </c>
    </row>
    <row r="6" spans="1:17" x14ac:dyDescent="0.3">
      <c r="A6" s="3" t="s">
        <v>7</v>
      </c>
      <c r="B6" s="19">
        <v>10</v>
      </c>
      <c r="C6" s="2">
        <f>AVERAGE(0.996268656716418, 0.996268656716418, 0.988805970149253, 1, 1)</f>
        <v>0.99626865671641762</v>
      </c>
      <c r="D6" s="2">
        <f>AVERAGE(0.988805970149253, 1, 1, 0.996268656716418, 0.996268656716418)</f>
        <v>0.99626865671641784</v>
      </c>
      <c r="E6" s="4">
        <v>1</v>
      </c>
      <c r="F6" s="19">
        <v>72</v>
      </c>
      <c r="G6" s="2">
        <v>1</v>
      </c>
      <c r="H6" s="2">
        <v>1</v>
      </c>
      <c r="I6" s="4">
        <f>AVERAGE(0.987179487179487, 0.989130434782608, 1, 1, 1)</f>
        <v>0.99526198439241897</v>
      </c>
      <c r="J6" s="19">
        <v>169</v>
      </c>
      <c r="K6" s="2">
        <v>1</v>
      </c>
      <c r="L6" s="2">
        <v>1</v>
      </c>
      <c r="M6" s="4">
        <v>1</v>
      </c>
      <c r="N6" s="19">
        <v>67</v>
      </c>
      <c r="O6" s="17">
        <v>1</v>
      </c>
      <c r="P6" s="17">
        <v>1</v>
      </c>
      <c r="Q6" s="4">
        <v>1</v>
      </c>
    </row>
    <row r="7" spans="1:17" x14ac:dyDescent="0.3">
      <c r="A7" s="3" t="s">
        <v>8</v>
      </c>
      <c r="B7" s="19">
        <v>10</v>
      </c>
      <c r="C7" s="2">
        <f>AVERAGE(0.956521739130434, 0.782608695652174, 0.869565217391304, 0.956521739130434, 1)</f>
        <v>0.91304347826086918</v>
      </c>
      <c r="D7" s="2">
        <f>AVERAGE(0.913043478260869, 0.782608695652174, 0.869565217391304, 0.956521739130434, 1)</f>
        <v>0.9043478260869563</v>
      </c>
      <c r="E7" s="4">
        <f>AVERAGE(0.892857142857142, 0.970588235294117, 0.811965811965812, 0.972222222222222, 1)</f>
        <v>0.92952668246785852</v>
      </c>
      <c r="F7" s="19">
        <v>31</v>
      </c>
      <c r="G7" s="2">
        <f>AVERAGE(0.695652173913043, 0.608695652173913, 0.826086956521739, 0.782608695652174, 0.695652173913043)</f>
        <v>0.72173913043478244</v>
      </c>
      <c r="H7" s="2">
        <f>AVERAGE(0.652173913043478, 0.695652173913043, 0.695652173913043, 0.608695652173913, 0.695652173913043)</f>
        <v>0.66956521739130404</v>
      </c>
      <c r="I7" s="4">
        <f>AVERAGE(0.888888888888888, 1, 0.928571428571428, 0.908333333333333, 0.899038461538461)</f>
        <v>0.92496642246642191</v>
      </c>
      <c r="J7" s="19">
        <v>31</v>
      </c>
      <c r="K7" s="2">
        <v>0.77192982456140302</v>
      </c>
      <c r="L7" s="2">
        <v>0.78947368421052599</v>
      </c>
      <c r="M7" s="4">
        <v>0.934012066365007</v>
      </c>
      <c r="N7" s="19">
        <v>29</v>
      </c>
      <c r="O7" s="2">
        <v>0.79824561403508698</v>
      </c>
      <c r="P7" s="2">
        <v>0.75438596491228005</v>
      </c>
      <c r="Q7" s="4">
        <v>0.95659340659340597</v>
      </c>
    </row>
    <row r="8" spans="1:17" x14ac:dyDescent="0.3">
      <c r="A8" s="3" t="s">
        <v>9</v>
      </c>
      <c r="B8" s="19">
        <v>10</v>
      </c>
      <c r="C8" s="2">
        <f>AVERAGE(0.7, 0.625, 0.55, 0.675, 0.675)</f>
        <v>0.64499999999999991</v>
      </c>
      <c r="D8" s="2">
        <f>AVERAGE(0.575, 0.575, 0.6, 0.65, 0.45)</f>
        <v>0.57000000000000006</v>
      </c>
      <c r="E8" s="4" t="s">
        <v>17</v>
      </c>
      <c r="F8" s="19">
        <v>7</v>
      </c>
      <c r="G8" s="2">
        <f>AVERAGE(0.55, 0.75, 0.775, 0.7, 0.6)</f>
        <v>0.67500000000000004</v>
      </c>
      <c r="H8" s="2">
        <f>AVERAGE(0.775, 0.7, 0.7, 0.7, 0.575)</f>
        <v>0.69000000000000006</v>
      </c>
      <c r="I8" s="4" t="s">
        <v>17</v>
      </c>
      <c r="J8" s="19">
        <v>14</v>
      </c>
      <c r="K8" s="2">
        <v>0.96969696969696895</v>
      </c>
      <c r="L8" s="2">
        <v>0.92929292929292895</v>
      </c>
      <c r="M8" s="4" t="s">
        <v>17</v>
      </c>
      <c r="N8" s="19">
        <v>11</v>
      </c>
      <c r="O8" s="2">
        <v>0.96464646464646397</v>
      </c>
      <c r="P8" s="2">
        <v>0.90404040404040398</v>
      </c>
      <c r="Q8" s="4" t="s">
        <v>17</v>
      </c>
    </row>
    <row r="9" spans="1:17" x14ac:dyDescent="0.3">
      <c r="A9" s="3" t="s">
        <v>10</v>
      </c>
      <c r="B9" s="19">
        <v>10</v>
      </c>
      <c r="C9" s="2">
        <f>AVERAGE(0.375, 0.625, 0.375, 0.75, 0.857142857142857)</f>
        <v>0.59642857142857131</v>
      </c>
      <c r="D9" s="2">
        <f>AVERAGE(0.857142857142857, 0.75, 0.375, 0.75, 0.375)</f>
        <v>0.62142857142857133</v>
      </c>
      <c r="E9" s="4" t="s">
        <v>17</v>
      </c>
      <c r="F9" s="19">
        <v>13</v>
      </c>
      <c r="G9" s="2">
        <f>AVERAGE(0.375, 0.875, 0.5, 0.375, 0.714285714285714)</f>
        <v>0.56785714285714284</v>
      </c>
      <c r="H9" s="2">
        <f>AVERAGE(0.714285714285714, 0.5, 0.375, 0.875, 0.375)</f>
        <v>0.56785714285714284</v>
      </c>
      <c r="I9" s="4" t="s">
        <v>17</v>
      </c>
      <c r="J9" s="19">
        <v>13</v>
      </c>
      <c r="K9" s="2">
        <v>0.69444444444444398</v>
      </c>
      <c r="L9" s="2">
        <v>0.72222222222222199</v>
      </c>
      <c r="M9" s="4" t="s">
        <v>17</v>
      </c>
      <c r="N9" s="19">
        <v>13</v>
      </c>
      <c r="O9" s="2">
        <v>0.66666666666666596</v>
      </c>
      <c r="P9" s="2">
        <v>0.58333333333333304</v>
      </c>
      <c r="Q9" s="4" t="s">
        <v>17</v>
      </c>
    </row>
    <row r="10" spans="1:17" x14ac:dyDescent="0.3">
      <c r="A10" s="3" t="s">
        <v>11</v>
      </c>
      <c r="B10" s="19">
        <v>10</v>
      </c>
      <c r="C10" s="2">
        <f>AVERAGE(0.246794871794871, 0.282051282051282, 0.282051282051282, 0.253205128205128, 0.269230769230769)</f>
        <v>0.26666666666666639</v>
      </c>
      <c r="D10" s="2">
        <f>AVERAGE(0.282051282051282, 0.256410256410256, 0.259615384615384, 0.266025641025641, 0.243589743589743)</f>
        <v>0.26153846153846116</v>
      </c>
      <c r="E10" s="4" t="s">
        <v>17</v>
      </c>
      <c r="F10" s="19">
        <v>608</v>
      </c>
      <c r="G10" s="2">
        <f>AVERAGE(0.852564102564102, 0.801282051282051, 0.842948717948718, 0.830128205128205, 0.823717948717948)</f>
        <v>0.83012820512820473</v>
      </c>
      <c r="H10" s="2">
        <f>AVERAGE(0.839743589743589, 0.842948717948718, 0.839743589743589, 0.807692307692307, 0.865384615384615)</f>
        <v>0.83910256410256356</v>
      </c>
      <c r="I10" s="4" t="s">
        <v>17</v>
      </c>
      <c r="J10" s="19">
        <v>617</v>
      </c>
      <c r="K10" s="2">
        <v>0.85897435897435803</v>
      </c>
      <c r="L10" s="2">
        <v>0.88461538461538403</v>
      </c>
      <c r="M10" s="4" t="s">
        <v>17</v>
      </c>
      <c r="N10" s="19">
        <v>599</v>
      </c>
      <c r="O10" s="2">
        <v>0.88076923076922997</v>
      </c>
      <c r="P10" s="2">
        <v>0.89871794871794797</v>
      </c>
      <c r="Q10" s="4" t="s">
        <v>17</v>
      </c>
    </row>
    <row r="11" spans="1:17" ht="15" thickBot="1" x14ac:dyDescent="0.35">
      <c r="A11" s="5" t="s">
        <v>12</v>
      </c>
      <c r="B11" s="20">
        <v>10</v>
      </c>
      <c r="C11" s="6">
        <f>AVERAGE(0.510204081632653, 0.448979591836734, 0.530612244897959, 0.46938775510204, 0.625)</f>
        <v>0.51683673469387725</v>
      </c>
      <c r="D11" s="6">
        <f>AVERAGE(0.583333333333333, 0.46938775510204, 0.632653061224489, 0.428571428571428, 0.489795918367346)</f>
        <v>0.52074829931972721</v>
      </c>
      <c r="E11" s="7">
        <f>AVERAGE(0.371153846153846, 0.469230769230769, 0.608695652173913, 0.498015873015873, 0.53)</f>
        <v>0.49541922811488026</v>
      </c>
      <c r="F11" s="20">
        <v>99</v>
      </c>
      <c r="G11" s="6">
        <f>AVERAGE(0.530612244897959, 0.448979591836734, 0.551020408163265, 0.489795918367346, 0.479166666666666)</f>
        <v>0.49991496598639407</v>
      </c>
      <c r="H11" s="6">
        <f>AVERAGE(0.4375, 0.530612244897959, 0.510204081632653, 0.510204081632653, 0.448979591836734)</f>
        <v>0.48749999999999971</v>
      </c>
      <c r="I11" s="7">
        <f>AVERAGE(0.434782608695652, 0.501893939393939, 0.482142857142857, 0.456521739130434, 0.442887931034482)</f>
        <v>0.46364581507947278</v>
      </c>
      <c r="J11" s="20">
        <v>100</v>
      </c>
      <c r="K11" s="6">
        <v>0.50617283950617198</v>
      </c>
      <c r="L11" s="6">
        <v>0.48971193415637798</v>
      </c>
      <c r="M11" s="7">
        <v>0.53525246305418706</v>
      </c>
      <c r="N11" s="20">
        <v>40</v>
      </c>
      <c r="O11" s="6">
        <v>0.563786008230452</v>
      </c>
      <c r="P11" s="6">
        <v>0.55144032921810704</v>
      </c>
      <c r="Q11" s="7">
        <v>0.59553398058252405</v>
      </c>
    </row>
  </sheetData>
  <mergeCells count="5">
    <mergeCell ref="A1:A2"/>
    <mergeCell ref="B1:E1"/>
    <mergeCell ref="F1:I1"/>
    <mergeCell ref="J1:M1"/>
    <mergeCell ref="N1: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Bhuyan</dc:creator>
  <cp:lastModifiedBy>Dev Bhuyan</cp:lastModifiedBy>
  <dcterms:created xsi:type="dcterms:W3CDTF">2023-01-06T18:31:08Z</dcterms:created>
  <dcterms:modified xsi:type="dcterms:W3CDTF">2023-01-06T20:21:26Z</dcterms:modified>
</cp:coreProperties>
</file>