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s\WpfWorksheetChartExportPDF\WpfWorksheetChartExportPDF\"/>
    </mc:Choice>
  </mc:AlternateContent>
  <bookViews>
    <workbookView xWindow="0" yWindow="0" windowWidth="19425" windowHeight="11025"/>
  </bookViews>
  <sheets>
    <sheet name="Portfolio" sheetId="1" r:id="rId1"/>
    <sheet name="Calculations" sheetId="2" state="hidden" r:id="rId2"/>
  </sheets>
  <definedNames>
    <definedName name="DataTable">Portfolio!$B$17:$I$28</definedName>
  </definedNames>
  <calcPr calcId="152511"/>
</workbook>
</file>

<file path=xl/calcChain.xml><?xml version="1.0" encoding="utf-8"?>
<calcChain xmlns="http://schemas.openxmlformats.org/spreadsheetml/2006/main">
  <c r="B4" i="2" l="1" a="1"/>
  <c r="B4" i="2" s="1"/>
  <c r="I22" i="1"/>
  <c r="C19" i="2" s="1"/>
  <c r="B19" i="2" s="1"/>
  <c r="I18" i="1"/>
  <c r="I19" i="1"/>
  <c r="I20" i="1"/>
  <c r="I21" i="1"/>
  <c r="I23" i="1"/>
  <c r="I24" i="1"/>
  <c r="I25" i="1"/>
  <c r="I26" i="1"/>
  <c r="I27" i="1"/>
  <c r="I28" i="1"/>
  <c r="I17" i="1"/>
  <c r="C22" i="2" l="1"/>
  <c r="B22" i="2" s="1"/>
  <c r="C20" i="2"/>
  <c r="B20" i="2" s="1"/>
  <c r="C24" i="2"/>
  <c r="B24" i="2" s="1"/>
  <c r="B5" i="2" a="1"/>
  <c r="B5" i="2" s="1"/>
  <c r="C5" i="2" s="1"/>
  <c r="C23" i="2"/>
  <c r="B23" i="2" s="1"/>
  <c r="C18" i="2"/>
  <c r="B18" i="2" s="1"/>
  <c r="C16" i="2"/>
  <c r="B16" i="2" s="1"/>
  <c r="C27" i="2"/>
  <c r="B27" i="2" s="1"/>
  <c r="C17" i="2"/>
  <c r="B17" i="2" s="1"/>
  <c r="C26" i="2"/>
  <c r="B26" i="2" s="1"/>
  <c r="C25" i="2"/>
  <c r="B25" i="2" s="1"/>
  <c r="C21" i="2"/>
  <c r="B21" i="2" s="1"/>
  <c r="B6" i="2" l="1" a="1"/>
  <c r="B6" i="2" s="1"/>
  <c r="B7" i="2" s="1" a="1"/>
  <c r="B7" i="2" s="1"/>
  <c r="C7" i="2" s="1"/>
  <c r="C6" i="2" l="1"/>
  <c r="B8" i="2" a="1"/>
  <c r="B8" i="2" s="1"/>
  <c r="C8" i="2" s="1"/>
  <c r="B9" i="2" l="1" a="1"/>
  <c r="B9" i="2" s="1"/>
  <c r="C9" i="2" s="1"/>
  <c r="B10" i="2" l="1" a="1"/>
  <c r="B10" i="2" s="1"/>
  <c r="C10" i="2" s="1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<sst xmlns="http://schemas.openxmlformats.org/spreadsheetml/2006/main" count="50" uniqueCount="43">
  <si>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</si>
  <si>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</si>
  <si>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</si>
  <si>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Sector</t>
  </si>
  <si>
    <t>Open</t>
  </si>
  <si>
    <t>Price</t>
  </si>
  <si>
    <t>Change in Price</t>
  </si>
  <si>
    <t>Quantity</t>
  </si>
  <si>
    <t>Total</t>
  </si>
  <si>
    <t>MSFT</t>
  </si>
  <si>
    <t>Microsoft Corporation</t>
  </si>
  <si>
    <t>Technology</t>
  </si>
  <si>
    <t>LNCO</t>
  </si>
  <si>
    <t>Linn Co</t>
  </si>
  <si>
    <t>Energy</t>
  </si>
  <si>
    <t>F</t>
  </si>
  <si>
    <t>Ford Motor Co</t>
  </si>
  <si>
    <t>Consumer Cyclical</t>
  </si>
  <si>
    <t>BGSC</t>
  </si>
  <si>
    <t>BGS Acquisition Corp</t>
  </si>
  <si>
    <t>Industrials</t>
  </si>
  <si>
    <t>ADRD</t>
  </si>
  <si>
    <t>BLDRS Developed Markets 100 ADR Index F</t>
  </si>
  <si>
    <t>Consumer Defensive</t>
  </si>
  <si>
    <t>V</t>
  </si>
  <si>
    <t>Visa</t>
  </si>
  <si>
    <t>Financial Services</t>
  </si>
  <si>
    <t>MGI</t>
  </si>
  <si>
    <t>MoneyGram International Inc</t>
  </si>
  <si>
    <t>R</t>
  </si>
  <si>
    <t>Ryder System Inc</t>
  </si>
  <si>
    <t>JACK</t>
  </si>
  <si>
    <t>Jack In The Box Inc</t>
  </si>
  <si>
    <t>GE</t>
  </si>
  <si>
    <t>General Electric Co</t>
  </si>
  <si>
    <t>SBUX</t>
  </si>
  <si>
    <t>Starbucks Corporation</t>
  </si>
  <si>
    <t>NOK</t>
  </si>
  <si>
    <t>Nokia Corp ADS</t>
  </si>
  <si>
    <t>Portfolio Sectors</t>
  </si>
  <si>
    <t>Price by Sectors</t>
  </si>
  <si>
    <t>Top 5 Positions</t>
  </si>
  <si>
    <t>Company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</si>
</sst>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24"/>
      <color theme="1" tint="0.34998626667073579"/>
      <name val="Segoe UI"/>
      <charset val="204"/>
    </font>
    <font>
      <b/>
      <sz val="10"/>
      <color theme="0"/>
      <name val="Segoe UI"/>
      <charset val="204"/>
    </font>
    <font>
      <sz val="10"/>
      <color theme="1"/>
      <name val="Segoe UI"/>
      <charset val="204"/>
    </font>
    <font>
      <sz val="10"/>
      <color theme="1" tint="0.249977111117893"/>
      <name val="Segoe UI"/>
      <charset val="204"/>
    </font>
    <font>
      <sz val="22"/>
      <color theme="1"/>
      <name val="Segoe UI"/>
      <charset val="204"/>
    </font>
    <font>
      <sz val="11"/>
      <color theme="0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 tint="0.49998474074526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79995117038483843"/>
      </right>
      <top/>
      <bottom/>
      <diagonal/>
    </border>
    <border>
      <left style="thin">
        <color theme="3" tint="0.79995117038483843"/>
      </left>
      <right style="thin">
        <color theme="3" tint="0.79995117038483843"/>
      </right>
      <top/>
      <bottom/>
      <diagonal/>
    </border>
    <border>
      <left style="thin">
        <color theme="3" tint="0.79995117038483843"/>
      </left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44" fontId="7" fillId="0" borderId="0" applyFont="0" applyFill="0" applyBorder="0" applyAlignment="0" applyProtection="0"/>
    <xf numFmtId="0" fontId="7" fillId="3" borderId="0" applyNumberFormat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164" fontId="4" fillId="0" borderId="3" xfId="2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 indent="1"/>
    </xf>
    <xf numFmtId="0" fontId="6" fillId="2" borderId="0" xfId="1" applyAlignment="1">
      <alignment horizontal="center" vertical="center"/>
    </xf>
    <xf numFmtId="44" fontId="0" fillId="0" borderId="0" xfId="2" applyFont="1" applyAlignment="1">
      <alignment horizontal="right" vertical="center"/>
    </xf>
    <xf numFmtId="0" fontId="7" fillId="3" borderId="0" xfId="3"/>
    <xf numFmtId="44" fontId="7" fillId="3" borderId="0" xfId="3" applyNumberFormat="1" applyAlignment="1">
      <alignment horizontal="right" vertical="center"/>
    </xf>
    <xf numFmtId="49" fontId="0" fillId="0" borderId="0" xfId="0" applyNumberFormat="1"/>
    <xf numFmtId="0" fontId="2" fillId="4" borderId="0" xfId="1" applyFont="1" applyFill="1" applyAlignment="1">
      <alignment horizontal="left" vertical="center" indent="1"/>
    </xf>
    <xf numFmtId="0" fontId="2" fillId="4" borderId="0" xfId="1" applyFont="1" applyFill="1" applyAlignment="1">
      <alignment horizontal="left" vertical="center"/>
    </xf>
    <xf numFmtId="0" fontId="2" fillId="4" borderId="0" xfId="1" applyFont="1" applyFill="1" applyAlignment="1">
      <alignment horizontal="right" vertical="center" indent="1"/>
    </xf>
    <xf numFmtId="0" fontId="2" fillId="4" borderId="0" xfId="1" applyFont="1" applyFill="1" applyAlignment="1">
      <alignment horizontal="right" vertical="center"/>
    </xf>
    <xf numFmtId="0" fontId="3" fillId="5" borderId="1" xfId="0" applyFont="1" applyFill="1" applyBorder="1" applyAlignment="1">
      <alignment horizontal="left" vertical="center" indent="1"/>
    </xf>
    <xf numFmtId="0" fontId="4" fillId="5" borderId="2" xfId="0" applyNumberFormat="1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vertical="center"/>
    </xf>
    <xf numFmtId="164" fontId="4" fillId="5" borderId="3" xfId="2" applyNumberFormat="1" applyFont="1" applyFill="1" applyBorder="1" applyAlignment="1">
      <alignment horizontal="right" vertical="center"/>
    </xf>
    <xf numFmtId="165" fontId="4" fillId="5" borderId="2" xfId="0" applyNumberFormat="1" applyFont="1" applyFill="1" applyBorder="1" applyAlignment="1">
      <alignment horizontal="right" vertical="center" indent="1"/>
    </xf>
    <xf numFmtId="164" fontId="8" fillId="0" borderId="0" xfId="0" applyNumberFormat="1" applyFont="1"/>
    <xf numFmtId="164" fontId="8" fillId="5" borderId="0" xfId="0" applyNumberFormat="1" applyFont="1" applyFill="1"/>
    <xf numFmtId="0" fontId="1" fillId="0" borderId="0" xfId="0" applyFont="1" applyAlignment="1">
      <alignment horizontal="left"/>
    </xf>
    <xf numFmtId="0" fontId="5" fillId="0" borderId="0" xfId="0" applyFont="1"/>
  </cellXfs>
  <cellStyles count="4">
    <cellStyle name="20% - Accent5" xfId="3" builtinId="46"/>
    <cellStyle name="Accent5" xfId="1" builtinId="45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>
                  <c:v>5038.8499999999995</c:v>
                </c:pt>
                <c:pt idx="1">
                  <c:v>5570</c:v>
                </c:pt>
                <c:pt idx="2">
                  <c:v>6438</c:v>
                </c:pt>
                <c:pt idx="3">
                  <c:v>8667</c:v>
                </c:pt>
                <c:pt idx="4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052184"/>
        <c:axId val="439052576"/>
      </c:barChart>
      <c:catAx>
        <c:axId val="4390521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52576"/>
        <c:crosses val="autoZero"/>
        <c:auto val="0"/>
        <c:lblAlgn val="ctr"/>
        <c:lblOffset val="100"/>
        <c:noMultiLvlLbl val="0"/>
      </c:catAx>
      <c:valAx>
        <c:axId val="439052576"/>
        <c:scaling>
          <c:orientation val="minMax"/>
          <c:max val="20000"/>
          <c:min val="0"/>
        </c:scaling>
        <c:delete val="0"/>
        <c:axPos val="b"/>
        <c:majorGridlines/>
        <c:numFmt formatCode="&quot;$&quot;#,##0_);\(&quot;$&quot;#,##0\)" sourceLinked="0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52184"/>
        <c:crosses val="autoZero"/>
        <c:crossBetween val="between"/>
        <c:majorUnit val="5000"/>
      </c:valAx>
      <c:spPr>
        <a:noFill/>
      </c:spPr>
    </c:plotArea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0</xdr:rowOff>
    </xdr:from>
    <xdr:to>
      <xdr:col>4</xdr:col>
      <xdr:colOff>9524</xdr:colOff>
      <xdr:row>14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</xdr:row>
      <xdr:rowOff>1</xdr:rowOff>
    </xdr:from>
    <xdr:to>
      <xdr:col>9</xdr:col>
      <xdr:colOff>0</xdr:colOff>
      <xdr:row>14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8"/>
  <sheetViews>
    <sheetView showGridLines="0" tabSelected="1" zoomScaleNormal="100" workbookViewId="0"/>
  </sheetViews>
  <sheetFormatPr defaultRowHeight="15" x14ac:dyDescent="0.25"/>
  <cols>
    <col min="1" max="1" width="3" customWidth="1"/>
    <col min="2" max="2" width="10.7109375" customWidth="1"/>
    <col min="3" max="3" width="23.28515625" customWidth="1"/>
    <col min="4" max="4" width="20.28515625" customWidth="1"/>
    <col min="5" max="6" width="9.7109375" customWidth="1"/>
    <col min="7" max="7" width="17" customWidth="1"/>
    <col min="8" max="8" width="10.85546875" customWidth="1"/>
    <col min="9" max="9" width="12.5703125" customWidth="1"/>
  </cols>
  <sheetData>
    <row r="1" spans="2:9" ht="37.5" x14ac:dyDescent="0.7">
      <c r="B1" s="22" t="s">
        <v>0</v>
      </c>
      <c r="C1" s="22"/>
      <c r="D1" s="22"/>
    </row>
    <row r="16" spans="2:9" ht="17.100000000000001" customHeight="1" x14ac:dyDescent="0.25">
      <c r="B16" s="11" t="s">
        <v>1</v>
      </c>
      <c r="C16" s="12" t="s">
        <v>2</v>
      </c>
      <c r="D16" s="12" t="s">
        <v>3</v>
      </c>
      <c r="E16" s="13" t="s">
        <v>4</v>
      </c>
      <c r="F16" s="13" t="s">
        <v>5</v>
      </c>
      <c r="G16" s="13" t="s">
        <v>6</v>
      </c>
      <c r="H16" s="14" t="s">
        <v>7</v>
      </c>
      <c r="I16" s="13" t="s">
        <v>8</v>
      </c>
    </row>
    <row r="17" spans="2:9" x14ac:dyDescent="0.25">
      <c r="B17" s="1" t="s">
        <v>9</v>
      </c>
      <c r="C17" s="2" t="s">
        <v>10</v>
      </c>
      <c r="D17" s="3" t="s">
        <v>11</v>
      </c>
      <c r="E17" s="4">
        <v>27.82</v>
      </c>
      <c r="F17" s="4">
        <v>28.15</v>
      </c>
      <c r="G17" s="5">
        <v>7.1999999999999998E-3</v>
      </c>
      <c r="H17" s="2">
        <v>179</v>
      </c>
      <c r="I17" s="20">
        <f>F17*H17</f>
        <v>5038.8499999999995</v>
      </c>
    </row>
    <row r="18" spans="2:9" x14ac:dyDescent="0.25">
      <c r="B18" s="15" t="s">
        <v>12</v>
      </c>
      <c r="C18" s="16" t="s">
        <v>13</v>
      </c>
      <c r="D18" s="17" t="s">
        <v>14</v>
      </c>
      <c r="E18" s="18">
        <v>38.799999999999997</v>
      </c>
      <c r="F18" s="18">
        <v>38.520000000000003</v>
      </c>
      <c r="G18" s="19">
        <v>-6.7000000000000002E-3</v>
      </c>
      <c r="H18" s="16">
        <v>225</v>
      </c>
      <c r="I18" s="21">
        <f t="shared" ref="I18:I28" si="0">F18*H18</f>
        <v>8667</v>
      </c>
    </row>
    <row r="19" spans="2:9" x14ac:dyDescent="0.25">
      <c r="B19" s="1" t="s">
        <v>15</v>
      </c>
      <c r="C19" s="2" t="s">
        <v>16</v>
      </c>
      <c r="D19" s="3" t="s">
        <v>17</v>
      </c>
      <c r="E19" s="4">
        <v>12.55</v>
      </c>
      <c r="F19" s="4">
        <v>12.75</v>
      </c>
      <c r="G19" s="5">
        <v>1.11E-2</v>
      </c>
      <c r="H19" s="2">
        <v>141</v>
      </c>
      <c r="I19" s="20">
        <f t="shared" si="0"/>
        <v>1797.75</v>
      </c>
    </row>
    <row r="20" spans="2:9" x14ac:dyDescent="0.25">
      <c r="B20" s="15" t="s">
        <v>18</v>
      </c>
      <c r="C20" s="16" t="s">
        <v>19</v>
      </c>
      <c r="D20" s="17" t="s">
        <v>20</v>
      </c>
      <c r="E20" s="18">
        <v>9.93</v>
      </c>
      <c r="F20" s="18">
        <v>9.94</v>
      </c>
      <c r="G20" s="19">
        <v>-2E-3</v>
      </c>
      <c r="H20" s="16">
        <v>86</v>
      </c>
      <c r="I20" s="21">
        <f t="shared" si="0"/>
        <v>854.83999999999992</v>
      </c>
    </row>
    <row r="21" spans="2:9" x14ac:dyDescent="0.25">
      <c r="B21" s="1" t="s">
        <v>21</v>
      </c>
      <c r="C21" s="2" t="s">
        <v>22</v>
      </c>
      <c r="D21" s="3" t="s">
        <v>23</v>
      </c>
      <c r="E21" s="4">
        <v>21.45</v>
      </c>
      <c r="F21" s="4">
        <v>21.46</v>
      </c>
      <c r="G21" s="5">
        <v>3.8999999999999998E-3</v>
      </c>
      <c r="H21" s="2">
        <v>300</v>
      </c>
      <c r="I21" s="20">
        <f t="shared" si="0"/>
        <v>6438</v>
      </c>
    </row>
    <row r="22" spans="2:9" x14ac:dyDescent="0.25">
      <c r="B22" s="15" t="s">
        <v>24</v>
      </c>
      <c r="C22" s="16" t="s">
        <v>25</v>
      </c>
      <c r="D22" s="17" t="s">
        <v>26</v>
      </c>
      <c r="E22" s="18">
        <v>157.76</v>
      </c>
      <c r="F22" s="18">
        <v>159</v>
      </c>
      <c r="G22" s="19">
        <v>8.9999999999999993E-3</v>
      </c>
      <c r="H22" s="16">
        <v>97</v>
      </c>
      <c r="I22" s="21">
        <f>F22*H22</f>
        <v>15423</v>
      </c>
    </row>
    <row r="23" spans="2:9" x14ac:dyDescent="0.25">
      <c r="B23" s="1" t="s">
        <v>27</v>
      </c>
      <c r="C23" s="2" t="s">
        <v>28</v>
      </c>
      <c r="D23" s="3" t="s">
        <v>20</v>
      </c>
      <c r="E23" s="4">
        <v>16.47</v>
      </c>
      <c r="F23" s="4">
        <v>17.27</v>
      </c>
      <c r="G23" s="5">
        <v>4.2200000000000001E-2</v>
      </c>
      <c r="H23" s="2">
        <v>34</v>
      </c>
      <c r="I23" s="20">
        <f t="shared" si="0"/>
        <v>587.17999999999995</v>
      </c>
    </row>
    <row r="24" spans="2:9" x14ac:dyDescent="0.25">
      <c r="B24" s="15" t="s">
        <v>29</v>
      </c>
      <c r="C24" s="16" t="s">
        <v>30</v>
      </c>
      <c r="D24" s="17" t="s">
        <v>20</v>
      </c>
      <c r="E24" s="18">
        <v>55.15</v>
      </c>
      <c r="F24" s="18">
        <v>55.58</v>
      </c>
      <c r="G24" s="19">
        <v>2.7000000000000001E-3</v>
      </c>
      <c r="H24" s="16">
        <v>45</v>
      </c>
      <c r="I24" s="21">
        <f t="shared" si="0"/>
        <v>2501.1</v>
      </c>
    </row>
    <row r="25" spans="2:9" x14ac:dyDescent="0.25">
      <c r="B25" s="1" t="s">
        <v>31</v>
      </c>
      <c r="C25" s="2" t="s">
        <v>32</v>
      </c>
      <c r="D25" s="3" t="s">
        <v>17</v>
      </c>
      <c r="E25" s="4">
        <v>31.97</v>
      </c>
      <c r="F25" s="4">
        <v>31.79</v>
      </c>
      <c r="G25" s="5">
        <v>-8.0999999999999996E-3</v>
      </c>
      <c r="H25" s="2">
        <v>54</v>
      </c>
      <c r="I25" s="20">
        <f t="shared" si="0"/>
        <v>1716.6599999999999</v>
      </c>
    </row>
    <row r="26" spans="2:9" x14ac:dyDescent="0.25">
      <c r="B26" s="15" t="s">
        <v>33</v>
      </c>
      <c r="C26" s="16" t="s">
        <v>34</v>
      </c>
      <c r="D26" s="17" t="s">
        <v>20</v>
      </c>
      <c r="E26" s="18">
        <v>23.15</v>
      </c>
      <c r="F26" s="18">
        <v>23.27</v>
      </c>
      <c r="G26" s="19">
        <v>3.3999999999999998E-3</v>
      </c>
      <c r="H26" s="16">
        <v>36</v>
      </c>
      <c r="I26" s="21">
        <f t="shared" si="0"/>
        <v>837.72</v>
      </c>
    </row>
    <row r="27" spans="2:9" x14ac:dyDescent="0.25">
      <c r="B27" s="1" t="s">
        <v>35</v>
      </c>
      <c r="C27" s="2" t="s">
        <v>36</v>
      </c>
      <c r="D27" s="3" t="s">
        <v>17</v>
      </c>
      <c r="E27" s="4">
        <v>54.77</v>
      </c>
      <c r="F27" s="4">
        <v>55.7</v>
      </c>
      <c r="G27" s="5">
        <v>1.5100000000000001E-2</v>
      </c>
      <c r="H27" s="2">
        <v>100</v>
      </c>
      <c r="I27" s="20">
        <f t="shared" si="0"/>
        <v>5570</v>
      </c>
    </row>
    <row r="28" spans="2:9" x14ac:dyDescent="0.25">
      <c r="B28" s="15" t="s">
        <v>37</v>
      </c>
      <c r="C28" s="16" t="s">
        <v>38</v>
      </c>
      <c r="D28" s="17" t="s">
        <v>11</v>
      </c>
      <c r="E28" s="18">
        <v>3.48</v>
      </c>
      <c r="F28" s="18">
        <v>3.47</v>
      </c>
      <c r="G28" s="19">
        <v>-3.3399999999999999E-2</v>
      </c>
      <c r="H28" s="16">
        <v>50</v>
      </c>
      <c r="I28" s="21">
        <f t="shared" si="0"/>
        <v>173.5</v>
      </c>
    </row>
  </sheetData>
  <mergeCells count="1">
    <mergeCell ref="B1:D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B13" sqref="B13:D13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23" t="s">
        <v>39</v>
      </c>
      <c r="C2" s="23"/>
    </row>
    <row r="4" spans="2:8" ht="18.75" customHeight="1" x14ac:dyDescent="0.25">
      <c r="B4" s="6" t="str">
        <f t="array" ref="B4">INDEX(Portfolio!$D$16:$D$28,MATCH(0,COUNTIF($B$3:B3,Portfolio!$D$16:$D$28),0))</f>
        <v>Sector</v>
      </c>
      <c r="C4" s="6" t="s">
        <v>40</v>
      </c>
    </row>
    <row r="5" spans="2:8" x14ac:dyDescent="0.25">
      <c r="B5" t="str">
        <f t="array" ref="B5">INDEX(Portfolio!$D$16:$D$28,MATCH(0,COUNTIF($B$3:B4,Portfolio!$D$16:$D$28),0))</f>
        <v>Technology</v>
      </c>
      <c r="C5" s="7">
        <f>SUMIFS(Portfolio!$I$17:$I$28,Portfolio!$D$17:$D$28,B5)</f>
        <v>5212.3499999999995</v>
      </c>
    </row>
    <row r="6" spans="2:8" x14ac:dyDescent="0.25">
      <c r="B6" s="8" t="str">
        <f t="array" ref="B6">INDEX(Portfolio!$D$16:$D$28,MATCH(0,COUNTIF($B$3:B5,Portfolio!$D$16:$D$28),0))</f>
        <v>Energy</v>
      </c>
      <c r="C6" s="9">
        <f>SUMIFS(Portfolio!$I$17:$I$28,Portfolio!$D$17:$D$28,B6)</f>
        <v>8667</v>
      </c>
    </row>
    <row r="7" spans="2:8" x14ac:dyDescent="0.25">
      <c r="B7" t="str">
        <f t="array" ref="B7">INDEX(Portfolio!$D$16:$D$28,MATCH(0,COUNTIF($B$3:B6,Portfolio!$D$16:$D$28),0))</f>
        <v>Consumer Cyclical</v>
      </c>
      <c r="C7" s="7">
        <f>SUMIFS(Portfolio!$I$17:$I$28,Portfolio!$D$17:$D$28,B7)</f>
        <v>9084.41</v>
      </c>
    </row>
    <row r="8" spans="2:8" x14ac:dyDescent="0.25">
      <c r="B8" s="8" t="str">
        <f t="array" ref="B8">INDEX(Portfolio!$D$16:$D$28,MATCH(0,COUNTIF($B$3:B7,Portfolio!$D$16:$D$28),0))</f>
        <v>Industrials</v>
      </c>
      <c r="C8" s="9">
        <f>SUMIFS(Portfolio!$I$17:$I$28,Portfolio!$D$17:$D$28,B8)</f>
        <v>4780.84</v>
      </c>
    </row>
    <row r="9" spans="2:8" x14ac:dyDescent="0.25">
      <c r="B9" t="str">
        <f t="array" ref="B9">INDEX(Portfolio!$D$16:$D$28,MATCH(0,COUNTIF($B$3:B8,Portfolio!$D$16:$D$28),0))</f>
        <v>Consumer Defensive</v>
      </c>
      <c r="C9" s="7">
        <f>SUMIFS(Portfolio!$I$17:$I$28,Portfolio!$D$17:$D$28,B9)</f>
        <v>6438</v>
      </c>
      <c r="D9" s="10"/>
      <c r="H9" s="10"/>
    </row>
    <row r="10" spans="2:8" x14ac:dyDescent="0.25">
      <c r="B10" s="8" t="str">
        <f t="array" ref="B10">INDEX(Portfolio!$D$16:$D$28,MATCH(0,COUNTIF($B$3:B9,Portfolio!$D$16:$D$28),0))</f>
        <v>Financial Services</v>
      </c>
      <c r="C10" s="9">
        <f>SUMIFS(Portfolio!$I$17:$I$28,Portfolio!$D$17:$D$28,B10)</f>
        <v>15423</v>
      </c>
    </row>
    <row r="11" spans="2:8" x14ac:dyDescent="0.25">
      <c r="C11" s="10"/>
    </row>
    <row r="13" spans="2:8" ht="33" x14ac:dyDescent="0.6">
      <c r="B13" s="23" t="s">
        <v>41</v>
      </c>
      <c r="C13" s="23"/>
      <c r="D13" s="23"/>
    </row>
    <row r="15" spans="2:8" ht="21" customHeight="1" x14ac:dyDescent="0.25">
      <c r="B15" s="6" t="s">
        <v>42</v>
      </c>
      <c r="C15" s="6" t="s">
        <v>8</v>
      </c>
    </row>
    <row r="16" spans="2:8" x14ac:dyDescent="0.25">
      <c r="B16" t="str">
        <f>INDEX(Portfolio!$B$17:$B28, MATCH(C16,Portfolio!$I$17:$I$28,0))</f>
        <v>NOK</v>
      </c>
      <c r="C16" s="7">
        <f>SMALL(Portfolio!$I$17:$I28,ROWS($C$16:$C16))</f>
        <v>173.5</v>
      </c>
    </row>
    <row r="17" spans="2:3" x14ac:dyDescent="0.25">
      <c r="B17" s="8" t="str">
        <f>INDEX(Portfolio!$B$17:$B28, MATCH(C17,Portfolio!$I$17:$I$28,0))</f>
        <v>MGI</v>
      </c>
      <c r="C17" s="9">
        <f>SMALL(Portfolio!$I$17:$I28,ROWS($C$16:$C17))</f>
        <v>587.17999999999995</v>
      </c>
    </row>
    <row r="18" spans="2:3" x14ac:dyDescent="0.25">
      <c r="B18" t="str">
        <f>INDEX(Portfolio!$B$17:$B28, MATCH(C18,Portfolio!$I$17:$I$28,0))</f>
        <v>GE</v>
      </c>
      <c r="C18" s="7">
        <f>SMALL(Portfolio!$I$17:$I28,ROWS($C$16:$C18))</f>
        <v>837.72</v>
      </c>
    </row>
    <row r="19" spans="2:3" x14ac:dyDescent="0.25">
      <c r="B19" s="8" t="str">
        <f>INDEX(Portfolio!$B$17:$B28, MATCH(C19,Portfolio!$I$17:$I$28,0))</f>
        <v>BGSC</v>
      </c>
      <c r="C19" s="9">
        <f>SMALL(Portfolio!$I$17:$I28,ROWS($C$16:$C19))</f>
        <v>854.83999999999992</v>
      </c>
    </row>
    <row r="20" spans="2:3" x14ac:dyDescent="0.25">
      <c r="B20" t="str">
        <f>INDEX(Portfolio!$B$17:$B28, MATCH(C20,Portfolio!$I$17:$I$28,0))</f>
        <v>JACK</v>
      </c>
      <c r="C20" s="7">
        <f>SMALL(Portfolio!$I$17:$I28,ROWS($C$16:$C20))</f>
        <v>1716.6599999999999</v>
      </c>
    </row>
    <row r="21" spans="2:3" x14ac:dyDescent="0.25">
      <c r="B21" s="8" t="str">
        <f>INDEX(Portfolio!$B$17:$B28, MATCH(C21,Portfolio!$I$17:$I$28,0))</f>
        <v>F</v>
      </c>
      <c r="C21" s="9">
        <f>SMALL(Portfolio!$I$17:$I28,ROWS($C$16:$C21))</f>
        <v>1797.75</v>
      </c>
    </row>
    <row r="22" spans="2:3" x14ac:dyDescent="0.25">
      <c r="B22" t="str">
        <f>INDEX(Portfolio!$B$17:$B29, MATCH(C22,Portfolio!$I$17:$I$28,0))</f>
        <v>R</v>
      </c>
      <c r="C22" s="7">
        <f>SMALL(Portfolio!$I$17:$I29,ROWS($C$16:$C22))</f>
        <v>2501.1</v>
      </c>
    </row>
    <row r="23" spans="2:3" x14ac:dyDescent="0.25">
      <c r="B23" s="8" t="str">
        <f>INDEX(Portfolio!$B$17:$B30, MATCH(C23,Portfolio!$I$17:$I$28,0))</f>
        <v>MSFT</v>
      </c>
      <c r="C23" s="9">
        <f>SMALL(Portfolio!$I$17:$I30,ROWS($C$16:$C23))</f>
        <v>5038.8499999999995</v>
      </c>
    </row>
    <row r="24" spans="2:3" x14ac:dyDescent="0.25">
      <c r="B24" t="str">
        <f>INDEX(Portfolio!$B$17:$B31, MATCH(C24,Portfolio!$I$17:$I$28,0))</f>
        <v>SBUX</v>
      </c>
      <c r="C24" s="7">
        <f>SMALL(Portfolio!$I$17:$I31,ROWS($C$16:$C24))</f>
        <v>5570</v>
      </c>
    </row>
    <row r="25" spans="2:3" x14ac:dyDescent="0.25">
      <c r="B25" s="8" t="str">
        <f>INDEX(Portfolio!$B$17:$B32, MATCH(C25,Portfolio!$I$17:$I$28,0))</f>
        <v>ADRD</v>
      </c>
      <c r="C25" s="9">
        <f>SMALL(Portfolio!$I$17:$I32,ROWS($C$16:$C25))</f>
        <v>6438</v>
      </c>
    </row>
    <row r="26" spans="2:3" x14ac:dyDescent="0.25">
      <c r="B26" t="str">
        <f>INDEX(Portfolio!$B$17:$B33, MATCH(C26,Portfolio!$I$17:$I$28,0))</f>
        <v>LNCO</v>
      </c>
      <c r="C26" s="7">
        <f>SMALL(Portfolio!$I$17:$I33,ROWS($C$16:$C26))</f>
        <v>8667</v>
      </c>
    </row>
    <row r="27" spans="2:3" x14ac:dyDescent="0.25">
      <c r="B27" s="8" t="str">
        <f>INDEX(Portfolio!$B$17:$B34, MATCH(C27,Portfolio!$I$17:$I$28,0))</f>
        <v>V</v>
      </c>
      <c r="C27" s="9">
        <f>SMALL(Portfolio!$I$17:$I34,ROWS($C$16:$C27))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Natalya Senichkina (DevExpress)</cp:lastModifiedBy>
  <cp:lastPrinted>2018-02-05T13:37:44Z</cp:lastPrinted>
  <dcterms:created xsi:type="dcterms:W3CDTF">2013-11-07T05:12:24Z</dcterms:created>
  <dcterms:modified xsi:type="dcterms:W3CDTF">2018-02-05T13:46:18Z</dcterms:modified>
</cp:coreProperties>
</file>