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22695" windowHeight="11445"/>
  </bookViews>
  <sheets>
    <sheet name="Expense report" sheetId="1" r:id="rId1"/>
  </sheets>
  <calcPr calcId="145621"/>
</workbook>
</file>

<file path=xl/calcChain.xml><?xml version="1.0" encoding="utf-8"?>
<calcChain xmlns="http://schemas.openxmlformats.org/spreadsheetml/2006/main">
  <c r="N27" i="1" l="1"/>
  <c r="M27" i="1"/>
  <c r="L27" i="1"/>
  <c r="J27" i="1"/>
  <c r="I27" i="1"/>
  <c r="H27" i="1"/>
  <c r="F27" i="1"/>
  <c r="O26" i="1"/>
  <c r="B26" i="1"/>
  <c r="O25" i="1"/>
  <c r="B25" i="1"/>
  <c r="O24" i="1"/>
  <c r="B24" i="1"/>
  <c r="O23" i="1"/>
  <c r="B23" i="1"/>
  <c r="O22" i="1"/>
  <c r="B22" i="1"/>
  <c r="O21" i="1"/>
  <c r="B21" i="1"/>
  <c r="O20" i="1"/>
  <c r="B20" i="1"/>
  <c r="O19" i="1"/>
  <c r="B19" i="1"/>
  <c r="O18" i="1"/>
  <c r="B18" i="1"/>
  <c r="O17" i="1"/>
  <c r="B17" i="1"/>
  <c r="O16" i="1"/>
  <c r="B16" i="1"/>
  <c r="O15" i="1"/>
  <c r="B15" i="1"/>
  <c r="O14" i="1"/>
  <c r="B14" i="1"/>
  <c r="O13" i="1"/>
  <c r="B13" i="1"/>
  <c r="O12" i="1"/>
  <c r="O28" i="1" s="1"/>
  <c r="O30" i="1" s="1"/>
  <c r="B12" i="1"/>
  <c r="D5" i="1" l="1"/>
</calcChain>
</file>

<file path=xl/sharedStrings.xml><?xml version="1.0" encoding="utf-8"?>
<sst xmlns="http://schemas.openxmlformats.org/spreadsheetml/2006/main" count="48" uniqueCount="35">
  <si>
    <t>PURPOSE:</t>
  </si>
  <si>
    <t>HR-Conference</t>
  </si>
  <si>
    <t>EXPENSE REPORT</t>
  </si>
  <si>
    <t>STATEMENT NUMBER:</t>
  </si>
  <si>
    <t>PAY PERIOD:</t>
  </si>
  <si>
    <t>EMPLOYEE INFORMATION:</t>
  </si>
  <si>
    <t>NAME:</t>
  </si>
  <si>
    <t>Tom Nilson</t>
  </si>
  <si>
    <t>POSITION:</t>
  </si>
  <si>
    <t>HR-manager</t>
  </si>
  <si>
    <t>SSN:</t>
  </si>
  <si>
    <t>078-05-1120</t>
  </si>
  <si>
    <t>DEPARTMENT:</t>
  </si>
  <si>
    <t>HR</t>
  </si>
  <si>
    <t>MANAGER:</t>
  </si>
  <si>
    <t>Nick Ellison</t>
  </si>
  <si>
    <t>EMPLOYEE ID:</t>
  </si>
  <si>
    <t>Date</t>
  </si>
  <si>
    <t>Account</t>
  </si>
  <si>
    <t>Description</t>
  </si>
  <si>
    <t>Hotel</t>
  </si>
  <si>
    <t>Transport</t>
  </si>
  <si>
    <t>Fuel</t>
  </si>
  <si>
    <t>Meals</t>
  </si>
  <si>
    <t>Phone</t>
  </si>
  <si>
    <t>Entertainment</t>
  </si>
  <si>
    <t>Misc.</t>
  </si>
  <si>
    <t>Total</t>
  </si>
  <si>
    <t>Business trip</t>
  </si>
  <si>
    <t>Holiday</t>
  </si>
  <si>
    <t>Subtotal:</t>
  </si>
  <si>
    <t>APPROVED:</t>
  </si>
  <si>
    <t xml:space="preserve">NOTES: </t>
  </si>
  <si>
    <t>Advances: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</si>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</sst>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_)"/>
  </numFmts>
  <fonts count="14" x14ac:knownFonts="1">
    <font>
      <sz val="8"/>
      <name val="Segoe UI"/>
      <family val="2"/>
    </font>
    <font>
      <sz val="9"/>
      <color rgb="FF000000"/>
      <name val="Segoe UI"/>
    </font>
    <font>
      <sz val="31.5"/>
      <color rgb="FF349697"/>
      <name val="Segoe UI Light"/>
    </font>
    <font>
      <b/>
      <sz val="12"/>
      <color rgb="FF349697"/>
      <name val="Segoe UI"/>
    </font>
    <font>
      <b/>
      <sz val="9"/>
      <color rgb="FF349697"/>
      <name val="Segoe UI"/>
    </font>
    <font>
      <b/>
      <sz val="10.5"/>
      <color rgb="FF349697"/>
      <name val="Segoe UI"/>
    </font>
    <font>
      <b/>
      <sz val="9"/>
      <color rgb="FFB4B4B4"/>
      <name val="Segoe UI"/>
    </font>
    <font>
      <sz val="8"/>
      <color rgb="FF000000"/>
      <name val="Segoe UI"/>
    </font>
    <font>
      <b/>
      <sz val="10"/>
      <color rgb="FF349697"/>
      <name val="Segoe UI"/>
      <family val="2"/>
    </font>
    <font>
      <sz val="10"/>
      <color rgb="FF000000"/>
      <name val="Segoe UI"/>
      <family val="2"/>
    </font>
    <font>
      <sz val="10"/>
      <color rgb="FF349697"/>
      <name val="Segoe UI"/>
      <family val="2"/>
    </font>
    <font>
      <b/>
      <sz val="10"/>
      <color rgb="FFB4B4B4"/>
      <name val="Segoe UI"/>
      <family val="2"/>
    </font>
    <font>
      <b/>
      <sz val="9"/>
      <color rgb="FF349697"/>
      <name val="Segoe UI"/>
      <family val="2"/>
    </font>
    <font>
      <sz val="10"/>
      <color rgb="FFC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BFBFB"/>
      </patternFill>
    </fill>
    <fill>
      <patternFill patternType="solid">
        <fgColor rgb="FFF2FCFC"/>
      </patternFill>
    </fill>
    <fill>
      <patternFill patternType="solid">
        <fgColor rgb="FFE6F9F9"/>
      </patternFill>
    </fill>
    <fill>
      <patternFill patternType="solid">
        <fgColor rgb="FFEDEDED"/>
      </patternFill>
    </fill>
    <fill>
      <patternFill patternType="solid">
        <fgColor rgb="FFF1F1F1"/>
      </patternFill>
    </fill>
    <fill>
      <patternFill patternType="solid">
        <fgColor rgb="FFE5EEEE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349697"/>
      </bottom>
      <diagonal/>
    </border>
    <border>
      <left/>
      <right/>
      <top style="medium">
        <color rgb="FF349697"/>
      </top>
      <bottom/>
      <diagonal/>
    </border>
    <border>
      <left/>
      <right/>
      <top/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</borders>
  <cellStyleXfs count="8">
    <xf numFmtId="0" fontId="0" fillId="0" borderId="0"/>
    <xf numFmtId="0" fontId="6" fillId="0" borderId="0"/>
    <xf numFmtId="0" fontId="4" fillId="0" borderId="0"/>
    <xf numFmtId="0" fontId="7" fillId="2" borderId="0" applyFont="0"/>
    <xf numFmtId="0" fontId="7" fillId="3" borderId="0" applyFont="0"/>
    <xf numFmtId="0" fontId="7" fillId="5" borderId="0" applyFont="0"/>
    <xf numFmtId="0" fontId="7" fillId="6" borderId="0" applyFont="0"/>
    <xf numFmtId="0" fontId="7" fillId="7" borderId="0" applyFont="0"/>
  </cellStyleXfs>
  <cellXfs count="49">
    <xf numFmtId="0" fontId="0" fillId="0" borderId="0" xfId="0"/>
    <xf numFmtId="0" fontId="6" fillId="0" borderId="0" xfId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5" fillId="0" borderId="0" xfId="0" applyFont="1" applyAlignment="1">
      <alignment horizontal="right" vertical="center" indent="1"/>
    </xf>
    <xf numFmtId="164" fontId="5" fillId="3" borderId="0" xfId="4" applyNumberFormat="1" applyFont="1" applyAlignment="1">
      <alignment horizontal="left" vertical="center" indent="1"/>
    </xf>
    <xf numFmtId="0" fontId="8" fillId="2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left" vertical="center" indent="1"/>
    </xf>
    <xf numFmtId="0" fontId="8" fillId="3" borderId="1" xfId="2" applyFont="1" applyFill="1" applyBorder="1" applyAlignment="1">
      <alignment horizontal="left" vertical="center" indent="1"/>
    </xf>
    <xf numFmtId="14" fontId="9" fillId="2" borderId="0" xfId="3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2" borderId="0" xfId="3" applyNumberFormat="1" applyFont="1" applyAlignment="1">
      <alignment horizontal="left" vertical="center" indent="1"/>
    </xf>
    <xf numFmtId="164" fontId="9" fillId="0" borderId="0" xfId="0" applyNumberFormat="1" applyFont="1" applyAlignment="1">
      <alignment horizontal="left" vertical="center" indent="1"/>
    </xf>
    <xf numFmtId="164" fontId="10" fillId="3" borderId="0" xfId="4" applyNumberFormat="1" applyFont="1" applyAlignment="1">
      <alignment horizontal="left" vertical="center" indent="1"/>
    </xf>
    <xf numFmtId="14" fontId="9" fillId="5" borderId="0" xfId="5" applyNumberFormat="1" applyFont="1" applyAlignment="1">
      <alignment horizontal="center" vertical="center"/>
    </xf>
    <xf numFmtId="0" fontId="9" fillId="6" borderId="0" xfId="6" applyFont="1" applyAlignment="1">
      <alignment horizontal="center" vertical="center"/>
    </xf>
    <xf numFmtId="164" fontId="9" fillId="5" borderId="0" xfId="5" applyNumberFormat="1" applyFont="1" applyAlignment="1">
      <alignment horizontal="left" vertical="center" indent="1"/>
    </xf>
    <xf numFmtId="164" fontId="9" fillId="6" borderId="0" xfId="6" applyNumberFormat="1" applyFont="1" applyAlignment="1">
      <alignment horizontal="left" vertical="center" indent="1"/>
    </xf>
    <xf numFmtId="164" fontId="10" fillId="7" borderId="0" xfId="7" applyNumberFormat="1" applyFont="1" applyAlignment="1">
      <alignment horizontal="left" vertical="center" indent="1"/>
    </xf>
    <xf numFmtId="0" fontId="9" fillId="0" borderId="0" xfId="0" applyFont="1"/>
    <xf numFmtId="0" fontId="8" fillId="0" borderId="0" xfId="0" applyFont="1" applyAlignment="1">
      <alignment horizontal="right" vertical="center" indent="1"/>
    </xf>
    <xf numFmtId="164" fontId="8" fillId="3" borderId="0" xfId="4" applyNumberFormat="1" applyFont="1" applyAlignment="1">
      <alignment horizontal="left" vertical="center" indent="1"/>
    </xf>
    <xf numFmtId="0" fontId="11" fillId="0" borderId="0" xfId="1" applyFont="1"/>
    <xf numFmtId="164" fontId="12" fillId="3" borderId="0" xfId="2" applyNumberFormat="1" applyFont="1" applyFill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0" fillId="0" borderId="0" xfId="0" applyFont="1"/>
    <xf numFmtId="0" fontId="13" fillId="0" borderId="0" xfId="0" applyFont="1" applyAlignment="1">
      <alignment horizontal="center"/>
    </xf>
    <xf numFmtId="0" fontId="8" fillId="2" borderId="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left" vertical="center" indent="1"/>
    </xf>
    <xf numFmtId="0" fontId="9" fillId="2" borderId="2" xfId="3" applyFont="1" applyBorder="1" applyAlignment="1">
      <alignment horizontal="left" vertical="center" indent="1"/>
    </xf>
    <xf numFmtId="164" fontId="9" fillId="0" borderId="2" xfId="0" applyNumberFormat="1" applyFont="1" applyBorder="1" applyAlignment="1">
      <alignment horizontal="left" vertical="center" indent="1"/>
    </xf>
    <xf numFmtId="164" fontId="9" fillId="2" borderId="2" xfId="3" applyNumberFormat="1" applyFont="1" applyBorder="1" applyAlignment="1">
      <alignment horizontal="left" vertical="center" indent="1"/>
    </xf>
    <xf numFmtId="0" fontId="9" fillId="5" borderId="0" xfId="5" applyFont="1" applyAlignment="1">
      <alignment horizontal="left" vertical="center" indent="1"/>
    </xf>
    <xf numFmtId="164" fontId="9" fillId="6" borderId="0" xfId="6" applyNumberFormat="1" applyFont="1" applyAlignment="1">
      <alignment horizontal="left" vertical="center" indent="1"/>
    </xf>
    <xf numFmtId="164" fontId="9" fillId="5" borderId="0" xfId="5" applyNumberFormat="1" applyFont="1" applyAlignment="1">
      <alignment horizontal="left" vertical="center" indent="1"/>
    </xf>
    <xf numFmtId="0" fontId="9" fillId="2" borderId="0" xfId="3" applyFont="1" applyAlignment="1">
      <alignment horizontal="left" vertical="center" indent="1"/>
    </xf>
    <xf numFmtId="164" fontId="9" fillId="0" borderId="0" xfId="0" applyNumberFormat="1" applyFont="1" applyAlignment="1">
      <alignment horizontal="left" vertical="center" indent="1"/>
    </xf>
    <xf numFmtId="164" fontId="9" fillId="2" borderId="0" xfId="3" applyNumberFormat="1" applyFont="1" applyAlignment="1">
      <alignment horizontal="left" vertical="center" indent="1"/>
    </xf>
    <xf numFmtId="0" fontId="9" fillId="0" borderId="3" xfId="0" applyFont="1" applyBorder="1"/>
    <xf numFmtId="0" fontId="1" fillId="0" borderId="4" xfId="0" applyFont="1" applyBorder="1"/>
    <xf numFmtId="0" fontId="9" fillId="0" borderId="0" xfId="0" applyFont="1"/>
    <xf numFmtId="164" fontId="12" fillId="3" borderId="0" xfId="2" applyNumberFormat="1" applyFont="1" applyFill="1" applyAlignment="1">
      <alignment horizontal="left" vertical="center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Normal" xfId="0" builtinId="0" customBuiltin="1"/>
    <cellStyle name="Style 1" xfId="1"/>
    <cellStyle name="Style 2" xfId="2"/>
    <cellStyle name="Style 3" xfId="3"/>
    <cellStyle name="Style 4" xfId="5"/>
    <cellStyle name="Style 5" xfId="6"/>
    <cellStyle name="Style 6" xfId="4"/>
    <cellStyle name="Style 7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0"/>
  <sheetViews>
    <sheetView showGridLines="0" tabSelected="1" workbookViewId="0">
      <selection activeCell="E1" sqref="E1:M1"/>
    </sheetView>
  </sheetViews>
  <sheetFormatPr defaultRowHeight="9.6" customHeight="1" x14ac:dyDescent="0.15"/>
  <cols>
    <col min="1" max="1" width="3.33203125" customWidth="1"/>
    <col min="2" max="2" width="13.83203125" customWidth="1"/>
    <col min="3" max="3" width="12" customWidth="1"/>
    <col min="4" max="4" width="9" customWidth="1"/>
    <col min="5" max="5" width="5.33203125" customWidth="1"/>
    <col min="6" max="6" width="7.33203125" customWidth="1"/>
    <col min="7" max="7" width="6.83203125" customWidth="1"/>
    <col min="8" max="8" width="12.83203125" customWidth="1"/>
    <col min="9" max="9" width="12.6640625" customWidth="1"/>
    <col min="10" max="10" width="4.33203125" customWidth="1"/>
    <col min="11" max="11" width="8.5" customWidth="1"/>
    <col min="12" max="12" width="12.33203125" customWidth="1"/>
    <col min="13" max="13" width="16.33203125" customWidth="1"/>
    <col min="14" max="14" width="13.83203125" customWidth="1"/>
    <col min="15" max="15" width="15.83203125" customWidth="1"/>
  </cols>
  <sheetData>
    <row r="1" spans="2:15" ht="24" customHeight="1" x14ac:dyDescent="0.25">
      <c r="C1" s="30"/>
      <c r="E1" s="31"/>
      <c r="F1" s="31"/>
      <c r="G1" s="31"/>
      <c r="H1" s="31"/>
      <c r="I1" s="31"/>
      <c r="J1" s="31"/>
      <c r="K1" s="31"/>
      <c r="L1" s="31"/>
      <c r="M1" s="31"/>
    </row>
    <row r="2" spans="2:15" ht="24" customHeight="1" x14ac:dyDescent="0.15"/>
    <row r="3" spans="2:15" ht="18.75" customHeight="1" x14ac:dyDescent="0.2">
      <c r="B3" s="1" t="s">
        <v>0</v>
      </c>
      <c r="C3" s="2"/>
      <c r="D3" s="3" t="s">
        <v>1</v>
      </c>
      <c r="E3" s="3"/>
      <c r="F3" s="3"/>
      <c r="G3" s="3"/>
      <c r="H3" s="3"/>
      <c r="I3" s="2"/>
      <c r="J3" s="48" t="s">
        <v>2</v>
      </c>
      <c r="K3" s="48"/>
      <c r="L3" s="48"/>
      <c r="M3" s="48"/>
      <c r="N3" s="48"/>
      <c r="O3" s="48"/>
    </row>
    <row r="4" spans="2:15" ht="18.75" customHeight="1" x14ac:dyDescent="0.2">
      <c r="B4" s="1" t="s">
        <v>3</v>
      </c>
      <c r="C4" s="2"/>
      <c r="D4" s="47">
        <v>534084310</v>
      </c>
      <c r="E4" s="47"/>
      <c r="F4" s="3"/>
      <c r="G4" s="3"/>
      <c r="H4" s="3"/>
      <c r="I4" s="2"/>
      <c r="J4" s="48"/>
      <c r="K4" s="48"/>
      <c r="L4" s="48"/>
      <c r="M4" s="48"/>
      <c r="N4" s="48"/>
      <c r="O4" s="48"/>
    </row>
    <row r="5" spans="2:15" ht="18.75" customHeight="1" x14ac:dyDescent="0.2">
      <c r="B5" s="1" t="s">
        <v>4</v>
      </c>
      <c r="C5" s="2"/>
      <c r="D5" s="47" t="str">
        <f ca="1">CONCATENATE("from ",TEXT(MIN(B12:B26), "M/d/yyyy"), " to ", TEXT(MAX(B12:B26), "M/d/yyyy"))</f>
        <v>from 11/13/2014 to 11/27/2014</v>
      </c>
      <c r="E5" s="47"/>
      <c r="F5" s="47"/>
      <c r="G5" s="47"/>
      <c r="H5" s="47"/>
      <c r="I5" s="2"/>
      <c r="J5" s="2"/>
      <c r="K5" s="2"/>
      <c r="L5" s="2"/>
      <c r="M5" s="2"/>
      <c r="N5" s="2"/>
      <c r="O5" s="2"/>
    </row>
    <row r="6" spans="2:15" ht="34.5" customHeigh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8.75" customHeight="1" x14ac:dyDescent="0.3">
      <c r="B7" s="4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24.75" customHeight="1" x14ac:dyDescent="0.2">
      <c r="B8" s="1" t="s">
        <v>6</v>
      </c>
      <c r="C8" s="5" t="s">
        <v>7</v>
      </c>
      <c r="D8" s="2"/>
      <c r="E8" s="1" t="s">
        <v>8</v>
      </c>
      <c r="F8" s="2"/>
      <c r="G8" s="6" t="s">
        <v>9</v>
      </c>
      <c r="H8" s="2"/>
      <c r="I8" s="1" t="s">
        <v>10</v>
      </c>
      <c r="J8" s="2"/>
      <c r="K8" s="3" t="s">
        <v>11</v>
      </c>
      <c r="L8" s="2"/>
      <c r="M8" s="2"/>
      <c r="N8" s="2"/>
      <c r="O8" s="2"/>
    </row>
    <row r="9" spans="2:15" ht="17.25" customHeight="1" x14ac:dyDescent="0.2">
      <c r="B9" s="1" t="s">
        <v>12</v>
      </c>
      <c r="C9" s="5" t="s">
        <v>13</v>
      </c>
      <c r="D9" s="2"/>
      <c r="E9" s="1" t="s">
        <v>14</v>
      </c>
      <c r="F9" s="2"/>
      <c r="G9" s="6" t="s">
        <v>15</v>
      </c>
      <c r="H9" s="2"/>
      <c r="I9" s="1" t="s">
        <v>16</v>
      </c>
      <c r="J9" s="2"/>
      <c r="K9" s="47">
        <v>9547320</v>
      </c>
      <c r="L9" s="47"/>
      <c r="M9" s="2"/>
      <c r="N9" s="2"/>
      <c r="O9" s="2"/>
    </row>
    <row r="10" spans="2:15" ht="24.75" customHeight="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31.5" customHeight="1" x14ac:dyDescent="0.15">
      <c r="B11" s="9" t="s">
        <v>17</v>
      </c>
      <c r="C11" s="10" t="s">
        <v>18</v>
      </c>
      <c r="D11" s="32" t="s">
        <v>19</v>
      </c>
      <c r="E11" s="32"/>
      <c r="F11" s="33" t="s">
        <v>20</v>
      </c>
      <c r="G11" s="33"/>
      <c r="H11" s="11" t="s">
        <v>21</v>
      </c>
      <c r="I11" s="12" t="s">
        <v>22</v>
      </c>
      <c r="J11" s="32" t="s">
        <v>23</v>
      </c>
      <c r="K11" s="32"/>
      <c r="L11" s="12" t="s">
        <v>24</v>
      </c>
      <c r="M11" s="11" t="s">
        <v>25</v>
      </c>
      <c r="N11" s="12" t="s">
        <v>26</v>
      </c>
      <c r="O11" s="13" t="s">
        <v>27</v>
      </c>
    </row>
    <row r="12" spans="2:15" ht="21" customHeight="1" x14ac:dyDescent="0.15">
      <c r="B12" s="14">
        <f ca="1">NOW()-14</f>
        <v>41956.494505787035</v>
      </c>
      <c r="C12" s="15">
        <v>212340</v>
      </c>
      <c r="D12" s="34" t="s">
        <v>28</v>
      </c>
      <c r="E12" s="34"/>
      <c r="F12" s="35">
        <v>250</v>
      </c>
      <c r="G12" s="35"/>
      <c r="H12" s="16">
        <v>130</v>
      </c>
      <c r="I12" s="17">
        <v>12.42</v>
      </c>
      <c r="J12" s="36">
        <v>50</v>
      </c>
      <c r="K12" s="36"/>
      <c r="L12" s="17">
        <v>8</v>
      </c>
      <c r="M12" s="16">
        <v>0</v>
      </c>
      <c r="N12" s="17">
        <v>19.3</v>
      </c>
      <c r="O12" s="18">
        <f t="shared" ref="O12:O26" si="0">SUM(F12:N12)</f>
        <v>469.72</v>
      </c>
    </row>
    <row r="13" spans="2:15" ht="21" customHeight="1" x14ac:dyDescent="0.15">
      <c r="B13" s="19">
        <f ca="1">NOW()-13</f>
        <v>41957.494505787035</v>
      </c>
      <c r="C13" s="20">
        <v>289043</v>
      </c>
      <c r="D13" s="37" t="s">
        <v>28</v>
      </c>
      <c r="E13" s="37"/>
      <c r="F13" s="38">
        <v>250</v>
      </c>
      <c r="G13" s="38"/>
      <c r="H13" s="21">
        <v>0</v>
      </c>
      <c r="I13" s="22">
        <v>26.6</v>
      </c>
      <c r="J13" s="39">
        <v>45</v>
      </c>
      <c r="K13" s="39"/>
      <c r="L13" s="22">
        <v>7.8</v>
      </c>
      <c r="M13" s="21">
        <v>0</v>
      </c>
      <c r="N13" s="22">
        <v>29.3</v>
      </c>
      <c r="O13" s="23">
        <f t="shared" si="0"/>
        <v>358.70000000000005</v>
      </c>
    </row>
    <row r="14" spans="2:15" ht="21" customHeight="1" x14ac:dyDescent="0.15">
      <c r="B14" s="14">
        <f ca="1">NOW()-12</f>
        <v>41958.494505787035</v>
      </c>
      <c r="C14" s="15">
        <v>212340</v>
      </c>
      <c r="D14" s="40" t="s">
        <v>29</v>
      </c>
      <c r="E14" s="40"/>
      <c r="F14" s="41">
        <v>0</v>
      </c>
      <c r="G14" s="41"/>
      <c r="H14" s="16">
        <v>10</v>
      </c>
      <c r="I14" s="17">
        <v>0</v>
      </c>
      <c r="J14" s="42">
        <v>58</v>
      </c>
      <c r="K14" s="42"/>
      <c r="L14" s="17">
        <v>2.79</v>
      </c>
      <c r="M14" s="16">
        <v>90</v>
      </c>
      <c r="N14" s="17">
        <v>12.3</v>
      </c>
      <c r="O14" s="18">
        <f t="shared" si="0"/>
        <v>173.09000000000003</v>
      </c>
    </row>
    <row r="15" spans="2:15" ht="21" customHeight="1" x14ac:dyDescent="0.15">
      <c r="B15" s="19">
        <f ca="1">NOW()-11</f>
        <v>41959.494505787035</v>
      </c>
      <c r="C15" s="20">
        <v>216049</v>
      </c>
      <c r="D15" s="37" t="s">
        <v>29</v>
      </c>
      <c r="E15" s="37"/>
      <c r="F15" s="38">
        <v>0</v>
      </c>
      <c r="G15" s="38"/>
      <c r="H15" s="21">
        <v>30</v>
      </c>
      <c r="I15" s="22">
        <v>0</v>
      </c>
      <c r="J15" s="39">
        <v>60</v>
      </c>
      <c r="K15" s="39"/>
      <c r="L15" s="22">
        <v>9.7899999999999991</v>
      </c>
      <c r="M15" s="21">
        <v>120</v>
      </c>
      <c r="N15" s="22">
        <v>122.3</v>
      </c>
      <c r="O15" s="23">
        <f t="shared" si="0"/>
        <v>342.09</v>
      </c>
    </row>
    <row r="16" spans="2:15" ht="21" customHeight="1" x14ac:dyDescent="0.15">
      <c r="B16" s="14">
        <f ca="1">NOW()-10</f>
        <v>41960.494505787035</v>
      </c>
      <c r="C16" s="15">
        <v>292352</v>
      </c>
      <c r="D16" s="40" t="s">
        <v>28</v>
      </c>
      <c r="E16" s="40"/>
      <c r="F16" s="41">
        <v>295.5</v>
      </c>
      <c r="G16" s="41"/>
      <c r="H16" s="16">
        <v>150</v>
      </c>
      <c r="I16" s="17">
        <v>10.48</v>
      </c>
      <c r="J16" s="42">
        <v>45</v>
      </c>
      <c r="K16" s="42"/>
      <c r="L16" s="17">
        <v>9.32</v>
      </c>
      <c r="M16" s="16">
        <v>0</v>
      </c>
      <c r="N16" s="17">
        <v>59</v>
      </c>
      <c r="O16" s="18">
        <f t="shared" si="0"/>
        <v>569.29999999999995</v>
      </c>
    </row>
    <row r="17" spans="2:15" ht="21" customHeight="1" x14ac:dyDescent="0.15">
      <c r="B17" s="19">
        <f ca="1">NOW()-9</f>
        <v>41961.494505787035</v>
      </c>
      <c r="C17" s="20">
        <v>567384</v>
      </c>
      <c r="D17" s="37" t="s">
        <v>28</v>
      </c>
      <c r="E17" s="37"/>
      <c r="F17" s="38">
        <v>295.5</v>
      </c>
      <c r="G17" s="38"/>
      <c r="H17" s="21">
        <v>30</v>
      </c>
      <c r="I17" s="22">
        <v>20.37</v>
      </c>
      <c r="J17" s="39">
        <v>50</v>
      </c>
      <c r="K17" s="39"/>
      <c r="L17" s="22">
        <v>9.1199999999999992</v>
      </c>
      <c r="M17" s="21">
        <v>0</v>
      </c>
      <c r="N17" s="22">
        <v>30.07</v>
      </c>
      <c r="O17" s="23">
        <f t="shared" si="0"/>
        <v>435.06</v>
      </c>
    </row>
    <row r="18" spans="2:15" ht="21" customHeight="1" x14ac:dyDescent="0.15">
      <c r="B18" s="14">
        <f ca="1">NOW()-8</f>
        <v>41962.494505787035</v>
      </c>
      <c r="C18" s="15">
        <v>890733</v>
      </c>
      <c r="D18" s="40" t="s">
        <v>28</v>
      </c>
      <c r="E18" s="40"/>
      <c r="F18" s="41">
        <v>349</v>
      </c>
      <c r="G18" s="41"/>
      <c r="H18" s="16">
        <v>70</v>
      </c>
      <c r="I18" s="17">
        <v>15.07</v>
      </c>
      <c r="J18" s="42">
        <v>45</v>
      </c>
      <c r="K18" s="42"/>
      <c r="L18" s="17">
        <v>14.05</v>
      </c>
      <c r="M18" s="16">
        <v>0</v>
      </c>
      <c r="N18" s="17">
        <v>100.93</v>
      </c>
      <c r="O18" s="18">
        <f t="shared" si="0"/>
        <v>594.04999999999995</v>
      </c>
    </row>
    <row r="19" spans="2:15" ht="21" customHeight="1" x14ac:dyDescent="0.15">
      <c r="B19" s="19">
        <f ca="1">NOW()-7</f>
        <v>41963.494505787035</v>
      </c>
      <c r="C19" s="20">
        <v>578292</v>
      </c>
      <c r="D19" s="37" t="s">
        <v>28</v>
      </c>
      <c r="E19" s="37"/>
      <c r="F19" s="38">
        <v>349</v>
      </c>
      <c r="G19" s="38"/>
      <c r="H19" s="21">
        <v>0</v>
      </c>
      <c r="I19" s="22">
        <v>6.8</v>
      </c>
      <c r="J19" s="39">
        <v>60</v>
      </c>
      <c r="K19" s="39"/>
      <c r="L19" s="22">
        <v>3.7</v>
      </c>
      <c r="M19" s="21">
        <v>0</v>
      </c>
      <c r="N19" s="22">
        <v>302.8</v>
      </c>
      <c r="O19" s="23">
        <f t="shared" si="0"/>
        <v>722.3</v>
      </c>
    </row>
    <row r="20" spans="2:15" ht="21" customHeight="1" x14ac:dyDescent="0.15">
      <c r="B20" s="14">
        <f ca="1">NOW()-6</f>
        <v>41964.494505787035</v>
      </c>
      <c r="C20" s="15">
        <v>199123</v>
      </c>
      <c r="D20" s="40" t="s">
        <v>28</v>
      </c>
      <c r="E20" s="40"/>
      <c r="F20" s="41">
        <v>349</v>
      </c>
      <c r="G20" s="41"/>
      <c r="H20" s="16">
        <v>90</v>
      </c>
      <c r="I20" s="17">
        <v>13.6</v>
      </c>
      <c r="J20" s="42">
        <v>50</v>
      </c>
      <c r="K20" s="42"/>
      <c r="L20" s="17">
        <v>2.6</v>
      </c>
      <c r="M20" s="16">
        <v>0</v>
      </c>
      <c r="N20" s="17">
        <v>23</v>
      </c>
      <c r="O20" s="18">
        <f t="shared" si="0"/>
        <v>528.20000000000005</v>
      </c>
    </row>
    <row r="21" spans="2:15" ht="21" customHeight="1" x14ac:dyDescent="0.15">
      <c r="B21" s="19">
        <f ca="1">NOW()-5</f>
        <v>41965.494505787035</v>
      </c>
      <c r="C21" s="20">
        <v>423509</v>
      </c>
      <c r="D21" s="37" t="s">
        <v>29</v>
      </c>
      <c r="E21" s="37"/>
      <c r="F21" s="38">
        <v>0</v>
      </c>
      <c r="G21" s="38"/>
      <c r="H21" s="21">
        <v>0</v>
      </c>
      <c r="I21" s="22">
        <v>37.5</v>
      </c>
      <c r="J21" s="39">
        <v>60</v>
      </c>
      <c r="K21" s="39"/>
      <c r="L21" s="22">
        <v>2.04</v>
      </c>
      <c r="M21" s="21">
        <v>104.04</v>
      </c>
      <c r="N21" s="22">
        <v>20</v>
      </c>
      <c r="O21" s="23">
        <f t="shared" si="0"/>
        <v>223.58</v>
      </c>
    </row>
    <row r="22" spans="2:15" ht="21" customHeight="1" x14ac:dyDescent="0.15">
      <c r="B22" s="14">
        <f ca="1">NOW()-4</f>
        <v>41966.494505787035</v>
      </c>
      <c r="C22" s="15">
        <v>543288</v>
      </c>
      <c r="D22" s="40" t="s">
        <v>29</v>
      </c>
      <c r="E22" s="40"/>
      <c r="F22" s="41">
        <v>0</v>
      </c>
      <c r="G22" s="41"/>
      <c r="H22" s="16">
        <v>90</v>
      </c>
      <c r="I22" s="17">
        <v>14.2</v>
      </c>
      <c r="J22" s="42">
        <v>70</v>
      </c>
      <c r="K22" s="42"/>
      <c r="L22" s="17">
        <v>0.2</v>
      </c>
      <c r="M22" s="16">
        <v>60.2</v>
      </c>
      <c r="N22" s="17">
        <v>12</v>
      </c>
      <c r="O22" s="18">
        <f t="shared" si="0"/>
        <v>246.59999999999997</v>
      </c>
    </row>
    <row r="23" spans="2:15" ht="21" customHeight="1" x14ac:dyDescent="0.15">
      <c r="B23" s="19">
        <f ca="1">NOW()-3</f>
        <v>41967.494505787035</v>
      </c>
      <c r="C23" s="20">
        <v>457382</v>
      </c>
      <c r="D23" s="37" t="s">
        <v>28</v>
      </c>
      <c r="E23" s="37"/>
      <c r="F23" s="38">
        <v>205</v>
      </c>
      <c r="G23" s="38"/>
      <c r="H23" s="21">
        <v>125</v>
      </c>
      <c r="I23" s="22">
        <v>16</v>
      </c>
      <c r="J23" s="39">
        <v>45</v>
      </c>
      <c r="K23" s="39"/>
      <c r="L23" s="22">
        <v>14</v>
      </c>
      <c r="M23" s="21">
        <v>0</v>
      </c>
      <c r="N23" s="22">
        <v>35.39</v>
      </c>
      <c r="O23" s="23">
        <f t="shared" si="0"/>
        <v>440.39</v>
      </c>
    </row>
    <row r="24" spans="2:15" ht="21" customHeight="1" x14ac:dyDescent="0.15">
      <c r="B24" s="14">
        <f ca="1">NOW()-2</f>
        <v>41968.494505787035</v>
      </c>
      <c r="C24" s="15">
        <v>584839</v>
      </c>
      <c r="D24" s="40" t="s">
        <v>28</v>
      </c>
      <c r="E24" s="40"/>
      <c r="F24" s="41">
        <v>205</v>
      </c>
      <c r="G24" s="41"/>
      <c r="H24" s="16">
        <v>0</v>
      </c>
      <c r="I24" s="17">
        <v>10.029999999999999</v>
      </c>
      <c r="J24" s="42">
        <v>40</v>
      </c>
      <c r="K24" s="42"/>
      <c r="L24" s="17">
        <v>12.01</v>
      </c>
      <c r="M24" s="16">
        <v>0</v>
      </c>
      <c r="N24" s="17">
        <v>30</v>
      </c>
      <c r="O24" s="18">
        <f t="shared" si="0"/>
        <v>297.04000000000002</v>
      </c>
    </row>
    <row r="25" spans="2:15" ht="21" customHeight="1" x14ac:dyDescent="0.15">
      <c r="B25" s="19">
        <f ca="1">NOW()-1</f>
        <v>41969.494505787035</v>
      </c>
      <c r="C25" s="20">
        <v>483922</v>
      </c>
      <c r="D25" s="37" t="s">
        <v>28</v>
      </c>
      <c r="E25" s="37"/>
      <c r="F25" s="38">
        <v>205</v>
      </c>
      <c r="G25" s="38"/>
      <c r="H25" s="21">
        <v>0</v>
      </c>
      <c r="I25" s="22">
        <v>26</v>
      </c>
      <c r="J25" s="39">
        <v>55</v>
      </c>
      <c r="K25" s="39"/>
      <c r="L25" s="22">
        <v>9.1999999999999993</v>
      </c>
      <c r="M25" s="21">
        <v>0</v>
      </c>
      <c r="N25" s="22">
        <v>60</v>
      </c>
      <c r="O25" s="23">
        <f t="shared" si="0"/>
        <v>355.2</v>
      </c>
    </row>
    <row r="26" spans="2:15" ht="21" customHeight="1" x14ac:dyDescent="0.15">
      <c r="B26" s="14">
        <f ca="1">NOW()</f>
        <v>41970.494505787035</v>
      </c>
      <c r="C26" s="15">
        <v>890763</v>
      </c>
      <c r="D26" s="40" t="s">
        <v>28</v>
      </c>
      <c r="E26" s="40"/>
      <c r="F26" s="41">
        <v>205</v>
      </c>
      <c r="G26" s="41"/>
      <c r="H26" s="16">
        <v>125</v>
      </c>
      <c r="I26" s="17">
        <v>9.5</v>
      </c>
      <c r="J26" s="42">
        <v>45</v>
      </c>
      <c r="K26" s="42"/>
      <c r="L26" s="17">
        <v>1.03</v>
      </c>
      <c r="M26" s="16">
        <v>0</v>
      </c>
      <c r="N26" s="17">
        <v>143</v>
      </c>
      <c r="O26" s="18">
        <f t="shared" si="0"/>
        <v>528.53</v>
      </c>
    </row>
    <row r="27" spans="2:15" ht="31.5" customHeight="1" x14ac:dyDescent="0.25">
      <c r="B27" s="24"/>
      <c r="C27" s="24"/>
      <c r="D27" s="45"/>
      <c r="E27" s="45"/>
      <c r="F27" s="46">
        <f>SUM(F12:G26)</f>
        <v>2958</v>
      </c>
      <c r="G27" s="46"/>
      <c r="H27" s="28">
        <f t="shared" ref="H27:I27" si="1">SUM(H11:H26)</f>
        <v>850</v>
      </c>
      <c r="I27" s="28">
        <f t="shared" si="1"/>
        <v>218.56999999999996</v>
      </c>
      <c r="J27" s="46">
        <f>SUM(J12:K26)</f>
        <v>778</v>
      </c>
      <c r="K27" s="46"/>
      <c r="L27" s="28">
        <f t="shared" ref="L27:N27" si="2">SUM(L12:L26)</f>
        <v>105.65000000000002</v>
      </c>
      <c r="M27" s="28">
        <f t="shared" si="2"/>
        <v>374.24</v>
      </c>
      <c r="N27" s="28">
        <f t="shared" si="2"/>
        <v>999.39</v>
      </c>
      <c r="O27" s="29"/>
    </row>
    <row r="28" spans="2:15" ht="31.5" customHeight="1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 t="s">
        <v>30</v>
      </c>
      <c r="O28" s="26">
        <f>SUM(O12:O26)</f>
        <v>6283.85</v>
      </c>
    </row>
    <row r="29" spans="2:15" ht="31.5" customHeight="1" x14ac:dyDescent="0.25">
      <c r="B29" s="27" t="s">
        <v>31</v>
      </c>
      <c r="C29" s="43"/>
      <c r="D29" s="43"/>
      <c r="E29" s="43"/>
      <c r="F29" s="43"/>
      <c r="G29" s="24"/>
      <c r="H29" s="27" t="s">
        <v>32</v>
      </c>
      <c r="I29" s="43"/>
      <c r="J29" s="43"/>
      <c r="K29" s="43"/>
      <c r="L29" s="43"/>
      <c r="M29" s="24"/>
      <c r="N29" s="25" t="s">
        <v>33</v>
      </c>
      <c r="O29" s="26"/>
    </row>
    <row r="30" spans="2:15" ht="31.5" customHeight="1" x14ac:dyDescent="0.2">
      <c r="B30" s="2"/>
      <c r="C30" s="44"/>
      <c r="D30" s="44"/>
      <c r="E30" s="44"/>
      <c r="F30" s="44"/>
      <c r="G30" s="2"/>
      <c r="H30" s="2"/>
      <c r="I30" s="44"/>
      <c r="J30" s="44"/>
      <c r="K30" s="44"/>
      <c r="L30" s="44"/>
      <c r="M30" s="2"/>
      <c r="N30" s="7" t="s">
        <v>34</v>
      </c>
      <c r="O30" s="8">
        <f>(O28-O29)</f>
        <v>6283.85</v>
      </c>
    </row>
  </sheetData>
  <mergeCells count="60">
    <mergeCell ref="C30:F30"/>
    <mergeCell ref="I29:L29"/>
    <mergeCell ref="I30:L30"/>
    <mergeCell ref="D27:E27"/>
    <mergeCell ref="F27:G27"/>
    <mergeCell ref="J27:K27"/>
    <mergeCell ref="J21:K21"/>
    <mergeCell ref="D22:E22"/>
    <mergeCell ref="F22:G22"/>
    <mergeCell ref="J22:K22"/>
    <mergeCell ref="C29:F29"/>
    <mergeCell ref="D25:E25"/>
    <mergeCell ref="F25:G25"/>
    <mergeCell ref="J25:K25"/>
    <mergeCell ref="D21:E21"/>
    <mergeCell ref="D19:E19"/>
    <mergeCell ref="F19:G19"/>
    <mergeCell ref="J19:K19"/>
    <mergeCell ref="D26:E26"/>
    <mergeCell ref="F26:G26"/>
    <mergeCell ref="J26:K26"/>
    <mergeCell ref="D23:E23"/>
    <mergeCell ref="F23:G23"/>
    <mergeCell ref="J23:K23"/>
    <mergeCell ref="D24:E24"/>
    <mergeCell ref="F24:G24"/>
    <mergeCell ref="J24:K24"/>
    <mergeCell ref="D20:E20"/>
    <mergeCell ref="F20:G20"/>
    <mergeCell ref="J20:K20"/>
    <mergeCell ref="F21:G21"/>
    <mergeCell ref="D17:E17"/>
    <mergeCell ref="F17:G17"/>
    <mergeCell ref="J17:K17"/>
    <mergeCell ref="D18:E18"/>
    <mergeCell ref="F18:G18"/>
    <mergeCell ref="J18:K18"/>
    <mergeCell ref="D15:E15"/>
    <mergeCell ref="F15:G15"/>
    <mergeCell ref="J15:K15"/>
    <mergeCell ref="D16:E16"/>
    <mergeCell ref="F16:G16"/>
    <mergeCell ref="J16:K16"/>
    <mergeCell ref="D13:E13"/>
    <mergeCell ref="F13:G13"/>
    <mergeCell ref="J13:K13"/>
    <mergeCell ref="D14:E14"/>
    <mergeCell ref="F14:G14"/>
    <mergeCell ref="J14:K14"/>
    <mergeCell ref="E1:M1"/>
    <mergeCell ref="D11:E11"/>
    <mergeCell ref="F11:G11"/>
    <mergeCell ref="J11:K11"/>
    <mergeCell ref="D12:E12"/>
    <mergeCell ref="F12:G12"/>
    <mergeCell ref="J12:K12"/>
    <mergeCell ref="K9:L9"/>
    <mergeCell ref="J3:O4"/>
    <mergeCell ref="D5:H5"/>
    <mergeCell ref="D4:E4"/>
  </mergeCells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</cp:lastModifiedBy>
  <dcterms:modified xsi:type="dcterms:W3CDTF">2014-11-27T08:52:09Z</dcterms:modified>
</cp:coreProperties>
</file>